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mc:AlternateContent xmlns:mc="http://schemas.openxmlformats.org/markup-compatibility/2006">
    <mc:Choice Requires="x15">
      <x15ac:absPath xmlns:x15ac="http://schemas.microsoft.com/office/spreadsheetml/2010/11/ac" url="C:\Users\JM7\Desktop\230th  EntryFile\"/>
    </mc:Choice>
  </mc:AlternateContent>
  <xr:revisionPtr revIDLastSave="0" documentId="8_{83F4CC0D-FA25-480C-B58B-C02E65D2DF71}" xr6:coauthVersionLast="47" xr6:coauthVersionMax="47" xr10:uidLastSave="{00000000-0000-0000-0000-000000000000}"/>
  <workbookProtection workbookAlgorithmName="SHA-512" workbookHashValue="GmXwOSg4P2NCdkva21TFOuBN5xWyuzp0QNHxCtdY+4LZlA/tJU0DJOIMbzs1ufWlbtwb/e8kCzp/JgivZlJCqg==" workbookSaltValue="mLhKqdt7LjnSIopXGGdkPA==" workbookSpinCount="100000" lockStructure="1"/>
  <bookViews>
    <workbookView xWindow="1294" yWindow="154" windowWidth="30275" windowHeight="17837"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29AF">データ!$F$18:$F$19</definedName>
    <definedName name="_29AM">データ!$B$18:$B$19</definedName>
    <definedName name="_29CF">データ!$F$22:$F$23</definedName>
    <definedName name="_29CM">データ!$B$22:$B$23</definedName>
    <definedName name="_29DF">データ!$F$26</definedName>
    <definedName name="_29DM">データ!$B$26</definedName>
    <definedName name="_30AF">データ!$F$30:$F$31</definedName>
    <definedName name="_30AM">データ!$B$30:$B$31</definedName>
    <definedName name="_30CF">データ!$F$34:$F$35</definedName>
    <definedName name="_30CM">データ!$B$34:$B$35</definedName>
    <definedName name="_30DF">データ!$F$38</definedName>
    <definedName name="_30DM">データ!$B$38</definedName>
    <definedName name="_xlnm.Print_Area" localSheetId="1">競技者データ入力シート!$A$1:$AA$57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42" i="2" l="1"/>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G67" i="2"/>
  <c r="CV2" i="4"/>
  <c r="CU2" i="4"/>
  <c r="CT2" i="4"/>
  <c r="CS2" i="4"/>
  <c r="CR2" i="4"/>
  <c r="CQ2" i="4"/>
  <c r="CP2" i="4"/>
  <c r="CO2" i="4"/>
  <c r="CN2" i="4"/>
  <c r="CM2" i="4"/>
  <c r="CL2" i="4"/>
  <c r="CJ2" i="4"/>
  <c r="BU2" i="4" l="1"/>
  <c r="AB19" i="3"/>
  <c r="Y19" i="3"/>
  <c r="W150" i="6"/>
  <c r="X150" i="6"/>
  <c r="S2" i="1" l="1"/>
  <c r="CI2" i="4" s="1"/>
  <c r="BO27" i="4" l="1"/>
  <c r="B3" i="4"/>
  <c r="F3" i="4"/>
  <c r="I3" i="4"/>
  <c r="J3" i="4"/>
  <c r="L3" i="4" s="1"/>
  <c r="K3" i="4"/>
  <c r="M3" i="4"/>
  <c r="O3" i="4"/>
  <c r="Y3" i="4" s="1"/>
  <c r="BO3" i="4" s="1"/>
  <c r="P3" i="4"/>
  <c r="Q3" i="4"/>
  <c r="R3" i="4"/>
  <c r="S3" i="4"/>
  <c r="T3" i="4"/>
  <c r="V3" i="4"/>
  <c r="Z3" i="4"/>
  <c r="B4" i="4"/>
  <c r="F4" i="4"/>
  <c r="I4" i="4"/>
  <c r="J4" i="4"/>
  <c r="L4" i="4" s="1"/>
  <c r="K4" i="4"/>
  <c r="M4" i="4"/>
  <c r="O4" i="4"/>
  <c r="U4" i="4" s="1"/>
  <c r="BN4" i="4" s="1"/>
  <c r="P4" i="4"/>
  <c r="Q4" i="4"/>
  <c r="R4" i="4"/>
  <c r="S4" i="4"/>
  <c r="T4" i="4"/>
  <c r="V4" i="4"/>
  <c r="Z4" i="4"/>
  <c r="B5" i="4"/>
  <c r="F5" i="4"/>
  <c r="I5" i="4"/>
  <c r="J5" i="4"/>
  <c r="L5" i="4" s="1"/>
  <c r="K5" i="4"/>
  <c r="M5" i="4"/>
  <c r="O5" i="4"/>
  <c r="U5" i="4" s="1"/>
  <c r="BN5" i="4" s="1"/>
  <c r="P5" i="4"/>
  <c r="Q5" i="4"/>
  <c r="R5" i="4"/>
  <c r="S5" i="4"/>
  <c r="T5" i="4"/>
  <c r="V5" i="4"/>
  <c r="Z5" i="4"/>
  <c r="B6" i="4"/>
  <c r="F6" i="4"/>
  <c r="I6" i="4"/>
  <c r="J6" i="4"/>
  <c r="L6" i="4" s="1"/>
  <c r="K6" i="4"/>
  <c r="M6" i="4"/>
  <c r="O6" i="4"/>
  <c r="Y6" i="4" s="1"/>
  <c r="BO6" i="4" s="1"/>
  <c r="P6" i="4"/>
  <c r="Q6" i="4"/>
  <c r="R6" i="4"/>
  <c r="S6" i="4"/>
  <c r="T6" i="4"/>
  <c r="V6" i="4"/>
  <c r="Z6" i="4"/>
  <c r="B7" i="4"/>
  <c r="F7" i="4"/>
  <c r="I7" i="4"/>
  <c r="J7" i="4"/>
  <c r="L7" i="4" s="1"/>
  <c r="K7" i="4"/>
  <c r="M7" i="4"/>
  <c r="O7" i="4"/>
  <c r="U7" i="4" s="1"/>
  <c r="BN7" i="4" s="1"/>
  <c r="P7" i="4"/>
  <c r="Q7" i="4"/>
  <c r="R7" i="4"/>
  <c r="S7" i="4"/>
  <c r="T7" i="4"/>
  <c r="V7" i="4"/>
  <c r="Z7" i="4"/>
  <c r="B8" i="4"/>
  <c r="F8" i="4"/>
  <c r="I8" i="4"/>
  <c r="J8" i="4"/>
  <c r="L8" i="4" s="1"/>
  <c r="K8" i="4"/>
  <c r="M8" i="4"/>
  <c r="O8" i="4"/>
  <c r="U8" i="4" s="1"/>
  <c r="BN8" i="4" s="1"/>
  <c r="P8" i="4"/>
  <c r="Q8" i="4"/>
  <c r="R8" i="4"/>
  <c r="S8" i="4"/>
  <c r="T8" i="4"/>
  <c r="V8" i="4"/>
  <c r="Z8" i="4"/>
  <c r="B9" i="4"/>
  <c r="F9" i="4"/>
  <c r="I9" i="4"/>
  <c r="J9" i="4"/>
  <c r="L9" i="4" s="1"/>
  <c r="K9" i="4"/>
  <c r="M9" i="4"/>
  <c r="O9" i="4"/>
  <c r="U9" i="4" s="1"/>
  <c r="BN9" i="4" s="1"/>
  <c r="P9" i="4"/>
  <c r="Q9" i="4"/>
  <c r="R9" i="4"/>
  <c r="S9" i="4"/>
  <c r="T9" i="4"/>
  <c r="V9" i="4"/>
  <c r="Z9" i="4"/>
  <c r="B10" i="4"/>
  <c r="F10" i="4"/>
  <c r="I10" i="4"/>
  <c r="J10" i="4"/>
  <c r="L10" i="4" s="1"/>
  <c r="K10" i="4"/>
  <c r="M10" i="4"/>
  <c r="O10" i="4"/>
  <c r="U10" i="4" s="1"/>
  <c r="BN10" i="4" s="1"/>
  <c r="P10" i="4"/>
  <c r="Q10" i="4"/>
  <c r="R10" i="4"/>
  <c r="S10" i="4"/>
  <c r="T10" i="4"/>
  <c r="V10" i="4"/>
  <c r="Z10" i="4"/>
  <c r="B11" i="4"/>
  <c r="F11" i="4"/>
  <c r="I11" i="4"/>
  <c r="J11" i="4"/>
  <c r="L11" i="4" s="1"/>
  <c r="K11" i="4"/>
  <c r="M11" i="4"/>
  <c r="O11" i="4"/>
  <c r="U11" i="4" s="1"/>
  <c r="BN11" i="4" s="1"/>
  <c r="P11" i="4"/>
  <c r="Q11" i="4"/>
  <c r="R11" i="4"/>
  <c r="S11" i="4"/>
  <c r="T11" i="4"/>
  <c r="V11" i="4"/>
  <c r="Z11" i="4"/>
  <c r="B12" i="4"/>
  <c r="F12" i="4"/>
  <c r="I12" i="4"/>
  <c r="J12" i="4"/>
  <c r="L12" i="4" s="1"/>
  <c r="K12" i="4"/>
  <c r="M12" i="4"/>
  <c r="O12" i="4"/>
  <c r="Y12" i="4" s="1"/>
  <c r="BO12" i="4" s="1"/>
  <c r="P12" i="4"/>
  <c r="Q12" i="4"/>
  <c r="R12" i="4"/>
  <c r="S12" i="4"/>
  <c r="T12" i="4"/>
  <c r="V12" i="4"/>
  <c r="Z12" i="4"/>
  <c r="B13" i="4"/>
  <c r="F13" i="4"/>
  <c r="I13" i="4"/>
  <c r="J13" i="4"/>
  <c r="L13" i="4" s="1"/>
  <c r="K13" i="4"/>
  <c r="M13" i="4"/>
  <c r="O13" i="4"/>
  <c r="U13" i="4" s="1"/>
  <c r="BN13" i="4" s="1"/>
  <c r="P13" i="4"/>
  <c r="Q13" i="4"/>
  <c r="R13" i="4"/>
  <c r="S13" i="4"/>
  <c r="T13" i="4"/>
  <c r="V13" i="4"/>
  <c r="Z13" i="4"/>
  <c r="B14" i="4"/>
  <c r="F14" i="4"/>
  <c r="I14" i="4"/>
  <c r="J14" i="4"/>
  <c r="L14" i="4" s="1"/>
  <c r="K14" i="4"/>
  <c r="M14" i="4"/>
  <c r="O14" i="4"/>
  <c r="U14" i="4" s="1"/>
  <c r="BN14" i="4" s="1"/>
  <c r="P14" i="4"/>
  <c r="Q14" i="4"/>
  <c r="R14" i="4"/>
  <c r="S14" i="4"/>
  <c r="T14" i="4"/>
  <c r="V14" i="4"/>
  <c r="Z14" i="4"/>
  <c r="B15" i="4"/>
  <c r="F15" i="4"/>
  <c r="I15" i="4"/>
  <c r="J15" i="4"/>
  <c r="L15" i="4" s="1"/>
  <c r="K15" i="4"/>
  <c r="M15" i="4"/>
  <c r="O15" i="4"/>
  <c r="U15" i="4" s="1"/>
  <c r="BN15" i="4" s="1"/>
  <c r="P15" i="4"/>
  <c r="Q15" i="4"/>
  <c r="R15" i="4"/>
  <c r="S15" i="4"/>
  <c r="T15" i="4"/>
  <c r="V15" i="4"/>
  <c r="Z15" i="4"/>
  <c r="B16" i="4"/>
  <c r="F16" i="4"/>
  <c r="I16" i="4"/>
  <c r="J16" i="4"/>
  <c r="L16" i="4" s="1"/>
  <c r="K16" i="4"/>
  <c r="M16" i="4"/>
  <c r="O16" i="4"/>
  <c r="U16" i="4" s="1"/>
  <c r="BN16" i="4" s="1"/>
  <c r="P16" i="4"/>
  <c r="Q16" i="4"/>
  <c r="R16" i="4"/>
  <c r="S16" i="4"/>
  <c r="T16" i="4"/>
  <c r="V16" i="4"/>
  <c r="Z16" i="4"/>
  <c r="B17" i="4"/>
  <c r="F17" i="4"/>
  <c r="I17" i="4"/>
  <c r="J17" i="4"/>
  <c r="L17" i="4" s="1"/>
  <c r="K17" i="4"/>
  <c r="M17" i="4"/>
  <c r="O17" i="4"/>
  <c r="U17" i="4" s="1"/>
  <c r="BN17" i="4" s="1"/>
  <c r="P17" i="4"/>
  <c r="Q17" i="4"/>
  <c r="R17" i="4"/>
  <c r="S17" i="4"/>
  <c r="T17" i="4"/>
  <c r="V17" i="4"/>
  <c r="Z17" i="4"/>
  <c r="B18" i="4"/>
  <c r="F18" i="4"/>
  <c r="I18" i="4"/>
  <c r="J18" i="4"/>
  <c r="L18" i="4" s="1"/>
  <c r="K18" i="4"/>
  <c r="M18" i="4"/>
  <c r="O18" i="4"/>
  <c r="U18" i="4" s="1"/>
  <c r="BN18" i="4" s="1"/>
  <c r="P18" i="4"/>
  <c r="Q18" i="4"/>
  <c r="R18" i="4"/>
  <c r="S18" i="4"/>
  <c r="T18" i="4"/>
  <c r="V18" i="4"/>
  <c r="Z18" i="4"/>
  <c r="B19" i="4"/>
  <c r="F19" i="4"/>
  <c r="I19" i="4"/>
  <c r="J19" i="4"/>
  <c r="L19" i="4" s="1"/>
  <c r="K19" i="4"/>
  <c r="M19" i="4"/>
  <c r="O19" i="4"/>
  <c r="Y19" i="4" s="1"/>
  <c r="BO19" i="4" s="1"/>
  <c r="P19" i="4"/>
  <c r="Q19" i="4"/>
  <c r="R19" i="4"/>
  <c r="S19" i="4"/>
  <c r="T19" i="4"/>
  <c r="V19" i="4"/>
  <c r="Z19" i="4"/>
  <c r="B20" i="4"/>
  <c r="F20" i="4"/>
  <c r="I20" i="4"/>
  <c r="J20" i="4"/>
  <c r="L20" i="4" s="1"/>
  <c r="K20" i="4"/>
  <c r="M20" i="4"/>
  <c r="O20" i="4"/>
  <c r="U20" i="4" s="1"/>
  <c r="BN20" i="4" s="1"/>
  <c r="P20" i="4"/>
  <c r="Q20" i="4"/>
  <c r="R20" i="4"/>
  <c r="S20" i="4"/>
  <c r="T20" i="4"/>
  <c r="V20" i="4"/>
  <c r="Z20" i="4"/>
  <c r="B21" i="4"/>
  <c r="F21" i="4"/>
  <c r="I21" i="4"/>
  <c r="J21" i="4"/>
  <c r="L21" i="4" s="1"/>
  <c r="K21" i="4"/>
  <c r="M21" i="4"/>
  <c r="O21" i="4"/>
  <c r="Y21" i="4" s="1"/>
  <c r="BO21" i="4" s="1"/>
  <c r="P21" i="4"/>
  <c r="Q21" i="4"/>
  <c r="R21" i="4"/>
  <c r="S21" i="4"/>
  <c r="T21" i="4"/>
  <c r="V21" i="4"/>
  <c r="Z21" i="4"/>
  <c r="B22" i="4"/>
  <c r="F22" i="4"/>
  <c r="I22" i="4"/>
  <c r="J22" i="4"/>
  <c r="L22" i="4" s="1"/>
  <c r="K22" i="4"/>
  <c r="M22" i="4"/>
  <c r="O22" i="4"/>
  <c r="Y22" i="4" s="1"/>
  <c r="BO22" i="4" s="1"/>
  <c r="P22" i="4"/>
  <c r="Q22" i="4"/>
  <c r="R22" i="4"/>
  <c r="S22" i="4"/>
  <c r="T22" i="4"/>
  <c r="V22" i="4"/>
  <c r="Z22" i="4"/>
  <c r="B23" i="4"/>
  <c r="F23" i="4"/>
  <c r="I23" i="4"/>
  <c r="J23" i="4"/>
  <c r="L23" i="4" s="1"/>
  <c r="K23" i="4"/>
  <c r="M23" i="4"/>
  <c r="O23" i="4"/>
  <c r="U23" i="4" s="1"/>
  <c r="BN23" i="4" s="1"/>
  <c r="P23" i="4"/>
  <c r="Q23" i="4"/>
  <c r="R23" i="4"/>
  <c r="S23" i="4"/>
  <c r="T23" i="4"/>
  <c r="V23" i="4"/>
  <c r="Z23" i="4"/>
  <c r="B24" i="4"/>
  <c r="F24" i="4"/>
  <c r="I24" i="4"/>
  <c r="J24" i="4"/>
  <c r="L24" i="4" s="1"/>
  <c r="K24" i="4"/>
  <c r="M24" i="4"/>
  <c r="O24" i="4"/>
  <c r="U24" i="4" s="1"/>
  <c r="BN24" i="4" s="1"/>
  <c r="P24" i="4"/>
  <c r="Q24" i="4"/>
  <c r="R24" i="4"/>
  <c r="S24" i="4"/>
  <c r="T24" i="4"/>
  <c r="V24" i="4"/>
  <c r="Z24" i="4"/>
  <c r="B25" i="4"/>
  <c r="F25" i="4"/>
  <c r="I25" i="4"/>
  <c r="J25" i="4"/>
  <c r="L25" i="4" s="1"/>
  <c r="K25" i="4"/>
  <c r="M25" i="4"/>
  <c r="O25" i="4"/>
  <c r="U25" i="4" s="1"/>
  <c r="BN25" i="4" s="1"/>
  <c r="P25" i="4"/>
  <c r="Q25" i="4"/>
  <c r="R25" i="4"/>
  <c r="S25" i="4"/>
  <c r="T25" i="4"/>
  <c r="V25" i="4"/>
  <c r="Z25" i="4"/>
  <c r="B26" i="4"/>
  <c r="F26" i="4"/>
  <c r="I26" i="4"/>
  <c r="J26" i="4"/>
  <c r="L26" i="4" s="1"/>
  <c r="K26" i="4"/>
  <c r="M26" i="4"/>
  <c r="O26" i="4"/>
  <c r="U26" i="4" s="1"/>
  <c r="BN26" i="4" s="1"/>
  <c r="P26" i="4"/>
  <c r="Q26" i="4"/>
  <c r="R26" i="4"/>
  <c r="S26" i="4"/>
  <c r="T26" i="4"/>
  <c r="V26" i="4"/>
  <c r="Z26" i="4"/>
  <c r="AB13" i="3"/>
  <c r="AB14" i="3"/>
  <c r="AB15" i="3"/>
  <c r="AB16" i="3"/>
  <c r="AB17" i="3"/>
  <c r="AB18" i="3"/>
  <c r="Y17" i="3"/>
  <c r="Y18" i="3"/>
  <c r="Y13" i="3"/>
  <c r="AB12" i="3"/>
  <c r="AB11" i="3"/>
  <c r="AB10" i="3"/>
  <c r="Y16" i="3"/>
  <c r="Y15" i="3"/>
  <c r="Y14" i="3"/>
  <c r="Y12" i="3"/>
  <c r="Y11" i="3"/>
  <c r="Y10" i="3"/>
  <c r="Q2" i="1"/>
  <c r="Z2" i="4"/>
  <c r="BB16" i="1"/>
  <c r="BD16" i="1" s="1"/>
  <c r="BC16" i="1"/>
  <c r="BB17" i="1"/>
  <c r="BC17" i="1"/>
  <c r="BB18" i="1"/>
  <c r="BC18" i="1"/>
  <c r="BB19" i="1"/>
  <c r="BC19" i="1"/>
  <c r="BB20" i="1"/>
  <c r="BC20" i="1"/>
  <c r="BB21" i="1"/>
  <c r="BD21" i="1" s="1"/>
  <c r="BC21" i="1"/>
  <c r="BB22" i="1"/>
  <c r="BC22" i="1"/>
  <c r="BB23" i="1"/>
  <c r="BC23" i="1"/>
  <c r="BB24" i="1"/>
  <c r="BD24" i="1" s="1"/>
  <c r="BC24" i="1"/>
  <c r="BB25" i="1"/>
  <c r="BD25" i="1" s="1"/>
  <c r="BC25" i="1"/>
  <c r="BB26" i="1"/>
  <c r="BC26" i="1"/>
  <c r="BB27" i="1"/>
  <c r="BC27" i="1"/>
  <c r="BB28" i="1"/>
  <c r="BC28" i="1"/>
  <c r="BB29" i="1"/>
  <c r="BD29" i="1" s="1"/>
  <c r="BC29" i="1"/>
  <c r="BB30" i="1"/>
  <c r="BC30" i="1"/>
  <c r="BB31" i="1"/>
  <c r="BC31" i="1"/>
  <c r="BB32" i="1"/>
  <c r="BD32" i="1" s="1"/>
  <c r="BC32" i="1"/>
  <c r="BB9" i="1"/>
  <c r="BB10" i="1"/>
  <c r="BB11" i="1"/>
  <c r="BB12" i="1"/>
  <c r="BB13" i="1"/>
  <c r="BB14" i="1"/>
  <c r="BB15" i="1"/>
  <c r="BB8" i="1"/>
  <c r="BD17" i="1" l="1"/>
  <c r="BD28" i="1"/>
  <c r="BD23" i="1"/>
  <c r="BD31" i="1"/>
  <c r="BD30" i="1"/>
  <c r="BD22" i="1"/>
  <c r="BD27" i="1"/>
  <c r="BD26" i="1"/>
  <c r="BD20" i="1"/>
  <c r="BD19" i="1"/>
  <c r="BD18" i="1"/>
  <c r="BH23" i="1"/>
  <c r="U19" i="4"/>
  <c r="BN19" i="4" s="1"/>
  <c r="U3" i="4"/>
  <c r="BN3" i="4" s="1"/>
  <c r="Y18" i="4"/>
  <c r="BO18" i="4" s="1"/>
  <c r="U12" i="4"/>
  <c r="BN12" i="4" s="1"/>
  <c r="Y9" i="4"/>
  <c r="BO9" i="4" s="1"/>
  <c r="BH22" i="1"/>
  <c r="U22" i="4"/>
  <c r="BN22" i="4" s="1"/>
  <c r="Y15" i="4"/>
  <c r="BO15" i="4" s="1"/>
  <c r="Y8" i="4"/>
  <c r="BO8" i="4" s="1"/>
  <c r="U21" i="4"/>
  <c r="BN21" i="4" s="1"/>
  <c r="BH32" i="1"/>
  <c r="BH21" i="1"/>
  <c r="BH24" i="1"/>
  <c r="U6" i="4"/>
  <c r="BN6" i="4" s="1"/>
  <c r="BH20" i="1"/>
  <c r="Y4" i="4"/>
  <c r="BO4" i="4" s="1"/>
  <c r="BH27" i="1"/>
  <c r="BH19" i="1"/>
  <c r="BH26" i="1"/>
  <c r="BH29" i="1"/>
  <c r="Y25" i="4"/>
  <c r="BO25" i="4" s="1"/>
  <c r="Y24" i="4"/>
  <c r="BO24" i="4" s="1"/>
  <c r="BH31" i="1"/>
  <c r="BH30" i="1"/>
  <c r="BH25" i="1"/>
  <c r="Y14" i="4"/>
  <c r="BO14" i="4" s="1"/>
  <c r="Y13" i="4"/>
  <c r="BO13" i="4" s="1"/>
  <c r="Y20" i="4"/>
  <c r="BO20" i="4" s="1"/>
  <c r="Y5" i="4"/>
  <c r="BO5" i="4" s="1"/>
  <c r="Y11" i="4"/>
  <c r="BO11" i="4" s="1"/>
  <c r="Y17" i="4"/>
  <c r="BO17" i="4" s="1"/>
  <c r="Y23" i="4"/>
  <c r="BO23" i="4" s="1"/>
  <c r="Y7" i="4"/>
  <c r="BO7" i="4" s="1"/>
  <c r="Y26" i="4"/>
  <c r="BO26" i="4" s="1"/>
  <c r="Y10" i="4"/>
  <c r="BO10" i="4" s="1"/>
  <c r="Y16" i="4"/>
  <c r="BO16" i="4" s="1"/>
  <c r="BH18" i="1"/>
  <c r="BH16" i="1"/>
  <c r="BH17" i="1"/>
  <c r="BH28" i="1"/>
  <c r="P19" i="1"/>
  <c r="N13" i="4" s="1"/>
  <c r="P18" i="1"/>
  <c r="N12" i="4" s="1"/>
  <c r="P17" i="1"/>
  <c r="N11" i="4" s="1"/>
  <c r="P16" i="1"/>
  <c r="N10" i="4" s="1"/>
  <c r="P15" i="1"/>
  <c r="N9" i="4" s="1"/>
  <c r="P14" i="1"/>
  <c r="N8" i="4" s="1"/>
  <c r="P13" i="1"/>
  <c r="N7" i="4" s="1"/>
  <c r="P12" i="1"/>
  <c r="N6" i="4" s="1"/>
  <c r="P11" i="1"/>
  <c r="N5" i="4" s="1"/>
  <c r="P10" i="1"/>
  <c r="N4" i="4" s="1"/>
  <c r="P9" i="1"/>
  <c r="N3" i="4" s="1"/>
  <c r="P8" i="1"/>
  <c r="S3" i="1" l="1"/>
  <c r="C6" i="4" l="1"/>
  <c r="C5" i="4"/>
  <c r="C3" i="4"/>
  <c r="C4" i="4"/>
  <c r="C25" i="4"/>
  <c r="C26" i="4"/>
  <c r="C24" i="4"/>
  <c r="C23" i="4"/>
  <c r="C14" i="4"/>
  <c r="C18" i="4"/>
  <c r="C19" i="4"/>
  <c r="C22" i="4"/>
  <c r="C17" i="4"/>
  <c r="C20" i="4"/>
  <c r="C21" i="4"/>
  <c r="C16" i="4"/>
  <c r="C15" i="4"/>
  <c r="C13" i="4"/>
  <c r="C12" i="4"/>
  <c r="C10" i="4"/>
  <c r="C11" i="4"/>
  <c r="C9" i="4"/>
  <c r="C8" i="4"/>
  <c r="C7" i="4"/>
  <c r="X6" i="3"/>
  <c r="BC13" i="1"/>
  <c r="BD13" i="1" s="1"/>
  <c r="BC14" i="1"/>
  <c r="BD14" i="1" s="1"/>
  <c r="BC15" i="1"/>
  <c r="BD15" i="1" s="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D53" i="1" s="1"/>
  <c r="BC53" i="1"/>
  <c r="BB54" i="1"/>
  <c r="BD54" i="1" s="1"/>
  <c r="BC54" i="1"/>
  <c r="BB55" i="1"/>
  <c r="BC55" i="1"/>
  <c r="BB56" i="1"/>
  <c r="BC56" i="1"/>
  <c r="BB57" i="1"/>
  <c r="BC57" i="1"/>
  <c r="BC9" i="1"/>
  <c r="BD9" i="1" s="1"/>
  <c r="BC10" i="1"/>
  <c r="BD10" i="1" s="1"/>
  <c r="BC11" i="1"/>
  <c r="BD11" i="1" s="1"/>
  <c r="BC12" i="1"/>
  <c r="BD12" i="1" s="1"/>
  <c r="BC8" i="1"/>
  <c r="BD8" i="1" s="1"/>
  <c r="BH10" i="1" l="1"/>
  <c r="BH9" i="1"/>
  <c r="BH15" i="1"/>
  <c r="BH14" i="1"/>
  <c r="BH13" i="1"/>
  <c r="BH8" i="1"/>
  <c r="BH11" i="1"/>
  <c r="BH12" i="1"/>
  <c r="BD50" i="1"/>
  <c r="BD57" i="1"/>
  <c r="BD49" i="1"/>
  <c r="BD56" i="1"/>
  <c r="BD52" i="1"/>
  <c r="BD55" i="1"/>
  <c r="BD51" i="1"/>
  <c r="F2" i="1" l="1"/>
  <c r="J43" i="3" l="1"/>
  <c r="H43" i="3"/>
  <c r="E43" i="3"/>
  <c r="J42" i="3"/>
  <c r="H42" i="3"/>
  <c r="E42" i="3"/>
  <c r="Y20" i="3" l="1"/>
  <c r="Y23"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P20" i="1"/>
  <c r="N14" i="4" s="1"/>
  <c r="P21" i="1"/>
  <c r="N15" i="4" s="1"/>
  <c r="P22" i="1"/>
  <c r="N16" i="4" s="1"/>
  <c r="P23" i="1"/>
  <c r="N17" i="4" s="1"/>
  <c r="P24" i="1"/>
  <c r="N18" i="4" s="1"/>
  <c r="P25" i="1"/>
  <c r="N19" i="4" s="1"/>
  <c r="P26" i="1"/>
  <c r="N20" i="4" s="1"/>
  <c r="P27" i="1"/>
  <c r="N21" i="4" s="1"/>
  <c r="P28" i="1"/>
  <c r="N22" i="4" s="1"/>
  <c r="P29" i="1"/>
  <c r="N23" i="4" s="1"/>
  <c r="P30" i="1"/>
  <c r="N24" i="4" s="1"/>
  <c r="P31" i="1"/>
  <c r="N25" i="4" s="1"/>
  <c r="P32" i="1"/>
  <c r="N26" i="4" s="1"/>
  <c r="P55" i="1"/>
  <c r="P56" i="1"/>
  <c r="P57" i="1"/>
  <c r="AH10" i="3" l="1"/>
  <c r="AJ11" i="3"/>
  <c r="AH12" i="3"/>
  <c r="AJ13" i="3"/>
  <c r="AJ10" i="3"/>
  <c r="AH13" i="3"/>
  <c r="AJ12" i="3"/>
  <c r="AH11" i="3"/>
  <c r="B8" i="1" l="1"/>
  <c r="B9" i="1" l="1"/>
  <c r="D3" i="4" s="1"/>
  <c r="E3" i="4" s="1"/>
  <c r="B10" i="1" l="1"/>
  <c r="D4" i="4" s="1"/>
  <c r="E4" i="4" s="1"/>
  <c r="B11" i="1" l="1"/>
  <c r="D5" i="4" s="1"/>
  <c r="E5" i="4" s="1"/>
  <c r="B12" i="1" l="1"/>
  <c r="D6" i="4" s="1"/>
  <c r="E6" i="4" s="1"/>
  <c r="B13" i="1" l="1"/>
  <c r="D7" i="4" s="1"/>
  <c r="E7" i="4" s="1"/>
  <c r="B14" i="1" l="1"/>
  <c r="D8" i="4"/>
  <c r="E8" i="4" s="1"/>
  <c r="B15" i="1"/>
  <c r="D9" i="4" s="1"/>
  <c r="E9" i="4" s="1"/>
  <c r="B16" i="1" l="1"/>
  <c r="D10" i="4" s="1"/>
  <c r="E10" i="4" s="1"/>
  <c r="B17" i="1" l="1"/>
  <c r="D11" i="4" s="1"/>
  <c r="E11" i="4" s="1"/>
  <c r="B18" i="1" l="1"/>
  <c r="B19" i="1" l="1"/>
  <c r="D13" i="4" s="1"/>
  <c r="E13" i="4" s="1"/>
  <c r="D12" i="4"/>
  <c r="E12" i="4" s="1"/>
  <c r="B20" i="1" l="1"/>
  <c r="D14" i="4" s="1"/>
  <c r="E14" i="4" s="1"/>
  <c r="B21" i="1" l="1"/>
  <c r="D15" i="4" s="1"/>
  <c r="E15" i="4" s="1"/>
  <c r="DD14" i="4"/>
  <c r="DF15" i="4"/>
  <c r="B22" i="1" l="1"/>
  <c r="D16" i="4" s="1"/>
  <c r="E16" i="4" s="1"/>
  <c r="DF12" i="4"/>
  <c r="DG12" i="4" s="1"/>
  <c r="DF16" i="4"/>
  <c r="DG16" i="4" s="1"/>
  <c r="DF13" i="4"/>
  <c r="DK13" i="4" s="1"/>
  <c r="DL13" i="4" s="1"/>
  <c r="DF14" i="4"/>
  <c r="DK14" i="4" s="1"/>
  <c r="DL14" i="4" s="1"/>
  <c r="DI14" i="4"/>
  <c r="DJ14" i="4" s="1"/>
  <c r="DE14" i="4"/>
  <c r="DK15" i="4"/>
  <c r="DL15" i="4" s="1"/>
  <c r="DG15" i="4"/>
  <c r="B23" i="1" l="1"/>
  <c r="D17" i="4" s="1"/>
  <c r="E17" i="4" s="1"/>
  <c r="DK16" i="4"/>
  <c r="DL16" i="4" s="1"/>
  <c r="DG13" i="4"/>
  <c r="DK12" i="4"/>
  <c r="DL12" i="4" s="1"/>
  <c r="DG14" i="4"/>
  <c r="B24" i="1" l="1"/>
  <c r="D18" i="4" s="1"/>
  <c r="E18" i="4" s="1"/>
  <c r="DF9" i="4"/>
  <c r="DF7" i="4"/>
  <c r="DD7" i="4"/>
  <c r="DD11" i="4"/>
  <c r="DF3" i="4"/>
  <c r="DF25" i="4"/>
  <c r="DF19" i="4"/>
  <c r="DF21" i="4"/>
  <c r="DF26" i="4"/>
  <c r="DF6" i="4"/>
  <c r="DF20" i="4"/>
  <c r="DF11" i="4"/>
  <c r="DF22" i="4"/>
  <c r="DF10" i="4"/>
  <c r="DF5" i="4"/>
  <c r="DF23" i="4"/>
  <c r="DF18" i="4"/>
  <c r="DF17" i="4"/>
  <c r="DF24" i="4"/>
  <c r="DF8" i="4"/>
  <c r="DF4" i="4"/>
  <c r="DD23" i="4"/>
  <c r="DD3" i="4"/>
  <c r="DD12" i="4"/>
  <c r="DD21" i="4"/>
  <c r="DD17" i="4"/>
  <c r="DD18" i="4"/>
  <c r="DD13" i="4"/>
  <c r="DD9" i="4"/>
  <c r="DD10" i="4"/>
  <c r="DD4" i="4"/>
  <c r="DD15" i="4"/>
  <c r="DD26" i="4"/>
  <c r="DD6" i="4"/>
  <c r="DD16" i="4"/>
  <c r="DD24" i="4"/>
  <c r="DD8" i="4"/>
  <c r="DD20" i="4"/>
  <c r="DD5" i="4"/>
  <c r="DD19" i="4"/>
  <c r="DD25" i="4"/>
  <c r="DD22" i="4"/>
  <c r="B25" i="1" l="1"/>
  <c r="B26" i="1" s="1"/>
  <c r="D20" i="4" s="1"/>
  <c r="E20" i="4" s="1"/>
  <c r="K2" i="4"/>
  <c r="J2" i="4"/>
  <c r="B27" i="1" l="1"/>
  <c r="D21" i="4" s="1"/>
  <c r="E21" i="4" s="1"/>
  <c r="D19" i="4"/>
  <c r="E19" i="4" s="1"/>
  <c r="B28" i="1"/>
  <c r="D22" i="4" s="1"/>
  <c r="E22" i="4" s="1"/>
  <c r="B29" i="1" l="1"/>
  <c r="D23" i="4" s="1"/>
  <c r="E23" i="4" s="1"/>
  <c r="B30" i="1" l="1"/>
  <c r="D24" i="4" s="1"/>
  <c r="E24" i="4" s="1"/>
  <c r="B31" i="1" l="1"/>
  <c r="D25" i="4" s="1"/>
  <c r="E25" i="4" s="1"/>
  <c r="B32" i="1" l="1"/>
  <c r="D26" i="4" s="1"/>
  <c r="E26" i="4" s="1"/>
  <c r="B33" i="1"/>
  <c r="B2" i="4"/>
  <c r="B34" i="1" l="1"/>
  <c r="B35" i="1" l="1"/>
  <c r="B36" i="1" l="1"/>
  <c r="F2" i="4"/>
  <c r="B37" i="1" l="1"/>
  <c r="Y25" i="3"/>
  <c r="BT2" i="4"/>
  <c r="CE2" i="4"/>
  <c r="CD2" i="4"/>
  <c r="B38" i="1" l="1"/>
  <c r="BX2" i="4"/>
  <c r="AF54" i="3"/>
  <c r="B39" i="1" l="1"/>
  <c r="B40" i="1" l="1"/>
  <c r="CB2" i="4"/>
  <c r="CK2" i="4"/>
  <c r="CH2" i="4"/>
  <c r="CG2" i="4"/>
  <c r="CF2" i="4"/>
  <c r="CA2" i="4"/>
  <c r="CC2" i="4"/>
  <c r="BZ2" i="4"/>
  <c r="B41" i="1" l="1"/>
  <c r="V2" i="4"/>
  <c r="T2" i="4"/>
  <c r="S2" i="4"/>
  <c r="R2" i="4"/>
  <c r="Q2" i="4"/>
  <c r="P2" i="4"/>
  <c r="O2" i="4"/>
  <c r="Y2" i="4" s="1"/>
  <c r="BO2" i="4" s="1"/>
  <c r="N2" i="4"/>
  <c r="M2" i="4"/>
  <c r="B42" i="1" l="1"/>
  <c r="U2" i="4"/>
  <c r="BN2" i="4" s="1"/>
  <c r="L2" i="4"/>
  <c r="C2" i="4"/>
  <c r="I2" i="4"/>
  <c r="B43" i="1" l="1"/>
  <c r="DD2" i="4"/>
  <c r="DF2" i="4"/>
  <c r="D2" i="4"/>
  <c r="G17" i="2" s="1"/>
  <c r="B44" i="1" l="1"/>
  <c r="DE11" i="4"/>
  <c r="DI11" i="4" s="1"/>
  <c r="DJ11" i="4" s="1"/>
  <c r="DE7" i="4"/>
  <c r="DI7" i="4" s="1"/>
  <c r="DJ7" i="4" s="1"/>
  <c r="DG3" i="4"/>
  <c r="DK3" i="4" s="1"/>
  <c r="DL3" i="4" s="1"/>
  <c r="DG9" i="4"/>
  <c r="DK9" i="4" s="1"/>
  <c r="DL9" i="4" s="1"/>
  <c r="DG7" i="4"/>
  <c r="DK7" i="4" s="1"/>
  <c r="DL7" i="4" s="1"/>
  <c r="DG2" i="4"/>
  <c r="DK2" i="4" s="1"/>
  <c r="DG25" i="4"/>
  <c r="DK25" i="4" s="1"/>
  <c r="DL25" i="4" s="1"/>
  <c r="DG18" i="4"/>
  <c r="DK18" i="4" s="1"/>
  <c r="DL18" i="4" s="1"/>
  <c r="DG21" i="4"/>
  <c r="DK21" i="4" s="1"/>
  <c r="DL21" i="4" s="1"/>
  <c r="DG11" i="4"/>
  <c r="DK11" i="4" s="1"/>
  <c r="DL11" i="4" s="1"/>
  <c r="DG22" i="4"/>
  <c r="DK22" i="4" s="1"/>
  <c r="DL22" i="4" s="1"/>
  <c r="DG6" i="4"/>
  <c r="DK6" i="4" s="1"/>
  <c r="DL6" i="4" s="1"/>
  <c r="DG19" i="4"/>
  <c r="DK19" i="4" s="1"/>
  <c r="DL19" i="4" s="1"/>
  <c r="DG10" i="4"/>
  <c r="DK10" i="4" s="1"/>
  <c r="DL10" i="4" s="1"/>
  <c r="DG5" i="4"/>
  <c r="DK5" i="4" s="1"/>
  <c r="DL5" i="4" s="1"/>
  <c r="DG24" i="4"/>
  <c r="DK24" i="4" s="1"/>
  <c r="DL24" i="4" s="1"/>
  <c r="DG8" i="4"/>
  <c r="DK8" i="4" s="1"/>
  <c r="DL8" i="4" s="1"/>
  <c r="DG20" i="4"/>
  <c r="DK20" i="4" s="1"/>
  <c r="DL20" i="4" s="1"/>
  <c r="DG4" i="4"/>
  <c r="DK4" i="4" s="1"/>
  <c r="DL4" i="4" s="1"/>
  <c r="DG23" i="4"/>
  <c r="DK23" i="4" s="1"/>
  <c r="DL23" i="4" s="1"/>
  <c r="DG17" i="4"/>
  <c r="DK17" i="4" s="1"/>
  <c r="DL17" i="4" s="1"/>
  <c r="DG26" i="4"/>
  <c r="DK26" i="4" s="1"/>
  <c r="DL26" i="4" s="1"/>
  <c r="DE2" i="4"/>
  <c r="DE17" i="4"/>
  <c r="DI17" i="4" s="1"/>
  <c r="DJ17" i="4" s="1"/>
  <c r="DE4" i="4"/>
  <c r="DI4" i="4" s="1"/>
  <c r="DJ4" i="4" s="1"/>
  <c r="DE5" i="4"/>
  <c r="DI5" i="4" s="1"/>
  <c r="DJ5" i="4" s="1"/>
  <c r="DE12" i="4"/>
  <c r="DI12" i="4" s="1"/>
  <c r="DJ12" i="4" s="1"/>
  <c r="DE24" i="4"/>
  <c r="DI24" i="4" s="1"/>
  <c r="DJ24" i="4" s="1"/>
  <c r="DE19" i="4"/>
  <c r="DI19" i="4" s="1"/>
  <c r="DJ19" i="4" s="1"/>
  <c r="DE20" i="4"/>
  <c r="DI20" i="4" s="1"/>
  <c r="DJ20" i="4" s="1"/>
  <c r="DE15" i="4"/>
  <c r="DI15" i="4" s="1"/>
  <c r="DJ15" i="4" s="1"/>
  <c r="DE3" i="4"/>
  <c r="DI3" i="4" s="1"/>
  <c r="DJ3" i="4" s="1"/>
  <c r="DE26" i="4"/>
  <c r="DI26" i="4" s="1"/>
  <c r="DJ26" i="4" s="1"/>
  <c r="DE16" i="4"/>
  <c r="DI16" i="4" s="1"/>
  <c r="DJ16" i="4" s="1"/>
  <c r="DE9" i="4"/>
  <c r="DE21" i="4"/>
  <c r="DI21" i="4" s="1"/>
  <c r="DJ21" i="4" s="1"/>
  <c r="DE25" i="4"/>
  <c r="DI25" i="4" s="1"/>
  <c r="DJ25" i="4" s="1"/>
  <c r="DE6" i="4"/>
  <c r="DI6" i="4" s="1"/>
  <c r="DJ6" i="4" s="1"/>
  <c r="DE18" i="4"/>
  <c r="DI18" i="4" s="1"/>
  <c r="DJ18" i="4" s="1"/>
  <c r="DE13" i="4"/>
  <c r="DI13" i="4" s="1"/>
  <c r="DJ13" i="4" s="1"/>
  <c r="DE8" i="4"/>
  <c r="DE23" i="4"/>
  <c r="DI23" i="4" s="1"/>
  <c r="DJ23" i="4" s="1"/>
  <c r="DE22" i="4"/>
  <c r="DI22" i="4" s="1"/>
  <c r="DJ22" i="4" s="1"/>
  <c r="DE10" i="4"/>
  <c r="DI10" i="4" s="1"/>
  <c r="DJ10" i="4" s="1"/>
  <c r="E2" i="4"/>
  <c r="B45" i="1" l="1"/>
  <c r="DI9" i="4"/>
  <c r="DJ9" i="4" s="1"/>
  <c r="DI8" i="4"/>
  <c r="DJ8" i="4" s="1"/>
  <c r="DI2" i="4"/>
  <c r="DL2" i="4"/>
  <c r="B46" i="1" l="1"/>
  <c r="DJ2" i="4"/>
  <c r="B47" i="1" l="1"/>
  <c r="B48" i="1" l="1"/>
  <c r="B49" i="1" l="1"/>
  <c r="B50" i="1" l="1"/>
  <c r="B51" i="1" l="1"/>
  <c r="B52" i="1" l="1"/>
  <c r="B54" i="1"/>
  <c r="B53" i="1" l="1"/>
  <c r="B55" i="1"/>
  <c r="B56" i="1" l="1"/>
  <c r="B57" i="1" l="1"/>
  <c r="H21" i="2" l="1"/>
  <c r="N23" i="2"/>
  <c r="J33" i="2"/>
  <c r="J34" i="2"/>
  <c r="J30" i="2"/>
  <c r="N35" i="2"/>
  <c r="J20" i="2"/>
  <c r="J25" i="2"/>
  <c r="N24" i="2"/>
  <c r="J26" i="2"/>
  <c r="N21" i="2"/>
  <c r="J35" i="2"/>
  <c r="J40" i="2"/>
  <c r="N39" i="2"/>
  <c r="N40" i="2"/>
  <c r="N32" i="2"/>
  <c r="N31" i="2"/>
  <c r="J23" i="2"/>
  <c r="J41" i="2"/>
  <c r="N28" i="2"/>
  <c r="N36" i="2"/>
  <c r="J31" i="2"/>
  <c r="N18" i="2"/>
  <c r="J22" i="2"/>
  <c r="J36" i="2"/>
  <c r="J32" i="2"/>
  <c r="N26" i="2"/>
  <c r="J38" i="2"/>
  <c r="N41" i="2"/>
  <c r="N27" i="2"/>
  <c r="N29" i="2"/>
  <c r="N33" i="2"/>
  <c r="N20" i="2"/>
  <c r="J19" i="2"/>
  <c r="J18" i="2"/>
  <c r="J28" i="2"/>
  <c r="N38" i="2"/>
  <c r="J39" i="2"/>
  <c r="N22" i="2"/>
  <c r="J21" i="2"/>
  <c r="N30" i="2"/>
  <c r="J27" i="2"/>
  <c r="J37" i="2"/>
  <c r="N25" i="2"/>
  <c r="N37" i="2"/>
  <c r="N19" i="2"/>
  <c r="J24" i="2"/>
  <c r="J29" i="2"/>
  <c r="N34" i="2"/>
  <c r="H19" i="2"/>
  <c r="H22" i="2"/>
  <c r="H28" i="2"/>
  <c r="L66" i="2"/>
  <c r="H24" i="2"/>
  <c r="J17" i="2"/>
  <c r="J53" i="2"/>
  <c r="AG53" i="2" s="1"/>
  <c r="H37" i="2"/>
  <c r="I20" i="2"/>
  <c r="C18" i="2"/>
  <c r="I55" i="2"/>
  <c r="N17" i="2"/>
  <c r="H17" i="2"/>
  <c r="H18" i="2"/>
  <c r="H20" i="2"/>
  <c r="D21" i="2"/>
  <c r="D17" i="2"/>
  <c r="H25" i="2"/>
  <c r="H23" i="2"/>
  <c r="G21" i="2"/>
  <c r="G20" i="2"/>
  <c r="D18" i="2"/>
  <c r="C21" i="2"/>
  <c r="D20" i="2"/>
  <c r="H54" i="2"/>
  <c r="L61" i="2"/>
  <c r="L64" i="2"/>
  <c r="L63" i="2"/>
  <c r="H52" i="2"/>
  <c r="L65" i="2"/>
  <c r="J45" i="2"/>
  <c r="AG45" i="2" s="1"/>
  <c r="H60" i="2"/>
  <c r="H41" i="2"/>
  <c r="H58" i="2"/>
  <c r="L62" i="2"/>
  <c r="H49" i="2"/>
  <c r="L56" i="2"/>
  <c r="H27" i="2"/>
  <c r="L49" i="2"/>
  <c r="H36" i="2"/>
  <c r="L55" i="2"/>
  <c r="J63" i="2"/>
  <c r="AG63" i="2" s="1"/>
  <c r="H59" i="2"/>
  <c r="H34" i="2"/>
  <c r="H31" i="2"/>
  <c r="L50" i="2"/>
  <c r="L57" i="2"/>
  <c r="H47" i="2"/>
  <c r="H33" i="2"/>
  <c r="H48" i="2"/>
  <c r="H55" i="2"/>
  <c r="L47" i="2"/>
  <c r="J61" i="2"/>
  <c r="AG61" i="2" s="1"/>
  <c r="H50" i="2"/>
  <c r="J66" i="2"/>
  <c r="AG66" i="2" s="1"/>
  <c r="J52" i="2"/>
  <c r="AG52" i="2" s="1"/>
  <c r="J47" i="2"/>
  <c r="AG47" i="2" s="1"/>
  <c r="H45" i="2"/>
  <c r="L45" i="2"/>
  <c r="J46" i="2"/>
  <c r="AG46" i="2" s="1"/>
  <c r="J44" i="2"/>
  <c r="AG44" i="2" s="1"/>
  <c r="J50" i="2"/>
  <c r="AG50" i="2" s="1"/>
  <c r="H38" i="2"/>
  <c r="H46" i="2"/>
  <c r="J54" i="2"/>
  <c r="AG54" i="2" s="1"/>
  <c r="L42" i="2"/>
  <c r="H65" i="2"/>
  <c r="L46" i="2"/>
  <c r="L53" i="2"/>
  <c r="H32" i="2"/>
  <c r="J51" i="2"/>
  <c r="AG51" i="2" s="1"/>
  <c r="H43" i="2"/>
  <c r="H63" i="2"/>
  <c r="J65" i="2"/>
  <c r="AG65" i="2" s="1"/>
  <c r="H39" i="2"/>
  <c r="H26" i="2"/>
  <c r="J62" i="2"/>
  <c r="AG62" i="2" s="1"/>
  <c r="L51" i="2"/>
  <c r="J49" i="2"/>
  <c r="AG49" i="2" s="1"/>
  <c r="H51" i="2"/>
  <c r="H57" i="2"/>
  <c r="J42" i="2"/>
  <c r="AG42" i="2" s="1"/>
  <c r="L59" i="2"/>
  <c r="J59" i="2"/>
  <c r="AG59" i="2" s="1"/>
  <c r="H53" i="2"/>
  <c r="L52" i="2"/>
  <c r="L44" i="2"/>
  <c r="H35" i="2"/>
  <c r="J64" i="2"/>
  <c r="AG64" i="2" s="1"/>
  <c r="J58" i="2"/>
  <c r="AG58" i="2" s="1"/>
  <c r="H61" i="2"/>
  <c r="H66" i="2"/>
  <c r="J55" i="2"/>
  <c r="AG55" i="2" s="1"/>
  <c r="L54" i="2"/>
  <c r="J60" i="2"/>
  <c r="AG60" i="2" s="1"/>
  <c r="L58" i="2"/>
  <c r="L48" i="2"/>
  <c r="L43" i="2"/>
  <c r="J57" i="2"/>
  <c r="AG57" i="2" s="1"/>
  <c r="L60" i="2"/>
  <c r="H44" i="2"/>
  <c r="H56" i="2"/>
  <c r="H42" i="2"/>
  <c r="J56" i="2"/>
  <c r="AG56" i="2" s="1"/>
  <c r="J48" i="2"/>
  <c r="AG48" i="2" s="1"/>
  <c r="H64" i="2"/>
  <c r="J43" i="2"/>
  <c r="AG43" i="2" s="1"/>
  <c r="H29"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s>
  <commentList>
    <comment ref="B2" authorId="0" shapeId="0" xr:uid="{00000000-0006-0000-0200-000001000000}">
      <text>
        <r>
          <rPr>
            <sz val="9"/>
            <color indexed="81"/>
            <rFont val="ＭＳ Ｐゴシック"/>
            <family val="3"/>
            <charset val="128"/>
          </rPr>
          <t xml:space="preserve">
</t>
        </r>
      </text>
    </comment>
  </commentList>
</comments>
</file>

<file path=xl/sharedStrings.xml><?xml version="1.0" encoding="utf-8"?>
<sst xmlns="http://schemas.openxmlformats.org/spreadsheetml/2006/main" count="718" uniqueCount="542">
  <si>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</si>
  <si>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</si>
  <si>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</si>
  <si>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</si>
  <si>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</si>
  <si>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</si>
  <si>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</si>
  <si>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</si>
  <si>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</si>
  <si>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</si>
  <si>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</si>
  <si>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</si>
  <si>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</si>
  <si>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</si>
  <si>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</si>
  <si>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</si>
  <si>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</si>
  <si>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</si>
  <si>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</si>
  <si>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</si>
  <si>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</si>
  <si>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</si>
  <si>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</si>
  <si>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</si>
  <si>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</si>
  <si>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</si>
  <si>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</si>
  <si>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</si>
  <si>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</si>
  <si>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</si>
  <si>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</si>
  <si>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</si>
  <si>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</si>
  <si>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</si>
  <si>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</si>
  <si>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</si>
  <si>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</si>
  <si>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</si>
  <si>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</si>
  <si>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</si>
  <si>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</si>
  <si>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</si>
  <si>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</si>
  <si>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</si>
  <si>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</si>
  <si>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</si>
  <si>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</si>
  <si>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</si>
  <si>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</si>
  <si>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</si>
  <si>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</si>
  <si>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</si>
  <si>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</si>
  <si>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</si>
  <si>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</si>
  <si>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</si>
  <si>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</si>
  <si>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</si>
  <si>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</si>
  <si>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</si>
  <si>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</si>
  <si>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</si>
  <si>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</si>
  <si>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</si>
  <si>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</si>
  <si>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</si>
  <si>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</si>
  <si>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</si>
  <si>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</si>
  <si>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</si>
  <si>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</si>
  <si>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</si>
  <si>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</si>
  <si>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</si>
  <si>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</si>
  <si>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</si>
  <si>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</si>
  <si>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</si>
  <si>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</si>
  <si>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</si>
  <si>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</si>
  <si>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</si>
  <si>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</si>
  <si>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</si>
  <si>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</si>
  <si>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</si>
  <si>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</si>
  <si>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</si>
  <si>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</si>
  <si>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</si>
  <si>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</si>
  <si>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</si>
  <si>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</si>
  <si>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</si>
  <si>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</si>
  <si>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</si>
  <si>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</si>
  <si>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</si>
  <si>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</si>
  <si>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</si>
  <si>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</si>
  <si>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</si>
  <si>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</si>
  <si>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</si>
  <si>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</si>
  <si>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</si>
  <si>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</si>
  <si>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</si>
  <si>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</si>
  <si>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</si>
  <si>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</si>
  <si>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</si>
  <si>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</si>
  <si>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</si>
  <si>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</si>
  <si>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</si>
  <si>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</si>
  <si>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</si>
  <si>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</si>
  <si>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</si>
  <si>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</si>
  <si>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</si>
  <si>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</si>
  <si>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</si>
  <si>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</si>
  <si>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</si>
  <si>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</si>
  <si>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</si>
  <si>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所属地
コード</t>
  </si>
  <si>
    <t>所属名</t>
  </si>
  <si>
    <t>所属名
カナ</t>
  </si>
  <si>
    <t>所属名
略称</t>
  </si>
  <si>
    <t>所属名
正式</t>
  </si>
  <si>
    <t>申込責任者</t>
  </si>
  <si>
    <t>責任者
電話番号</t>
  </si>
  <si>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</si>
  <si>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</si>
  <si>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</si>
  <si>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</si>
  <si>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</si>
  <si>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</si>
  <si>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</si>
  <si>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</si>
  <si>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</si>
  <si>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</si>
  <si>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</si>
  <si>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</si>
  <si>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</si>
  <si>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</si>
  <si>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</si>
  <si>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</si>
  <si>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</si>
  <si>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</si>
  <si>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</si>
  <si>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</si>
  <si>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</si>
  <si>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</si>
  <si>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</si>
  <si>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</si>
  <si>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</si>
  <si>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</si>
  <si>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</si>
  <si>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</si>
  <si>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</si>
  <si>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</si>
  <si>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</si>
  <si>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</si>
  <si>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</si>
  <si>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</si>
  <si>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</si>
  <si>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</si>
  <si>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</si>
  <si>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</si>
  <si>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</si>
  <si>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</si>
  <si>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</si>
  <si>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</si>
  <si>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</si>
  <si>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</si>
  <si>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</si>
  <si>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</si>
  <si>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</si>
  <si>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</si>
  <si>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</si>
  <si>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</si>
  <si>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</si>
  <si>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</si>
  <si>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</si>
  <si>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</si>
  <si>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</si>
  <si>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</si>
  <si>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</si>
  <si>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</si>
  <si>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</si>
  <si>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</si>
  <si>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</si>
  <si>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</si>
  <si>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</si>
  <si>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</si>
  <si>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</si>
  <si>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</si>
  <si>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</si>
  <si>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</si>
  <si>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</si>
  <si>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</si>
  <si>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</si>
  <si>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</si>
  <si>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</si>
  <si>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</si>
  <si>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</si>
  <si>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</si>
  <si>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</si>
  <si>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</si>
  <si>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</si>
  <si>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</si>
  <si>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</si>
  <si>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</si>
  <si>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</si>
  <si>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</si>
  <si>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</si>
  <si>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</si>
  <si>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</si>
  <si>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</si>
  <si>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</si>
  <si>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</si>
  <si>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</si>
  <si>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</si>
  <si>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</si>
  <si>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</si>
  <si>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</si>
  <si>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</si>
  <si>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</si>
  <si>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</si>
  <si>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</si>
  <si>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</si>
  <si>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</si>
  <si>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</si>
  <si>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</si>
  <si>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</si>
  <si>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</si>
  <si>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</si>
  <si>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</si>
  <si>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</si>
  <si>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</si>
  <si>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</si>
  <si>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</si>
  <si>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</si>
  <si>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</si>
  <si>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</si>
  <si>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</si>
  <si>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</si>
  <si>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</si>
  <si>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</si>
  <si>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</si>
  <si>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</si>
  <si>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</si>
  <si>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</si>
  <si>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</si>
  <si>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</si>
  <si>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</si>
  <si>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</si>
  <si>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</si>
  <si>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</si>
  <si>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</si>
  <si>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</si>
  <si>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</si>
  <si>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</si>
  <si>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</si>
  <si>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</si>
  <si>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</si>
  <si>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</si>
  <si>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</si>
  <si>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</si>
  <si>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</si>
  <si>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</si>
  <si>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</si>
  <si>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</si>
  <si>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</si>
  <si>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</si>
  <si>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</si>
  <si>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</si>
  <si>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</si>
  <si>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</si>
  <si>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</si>
  <si>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</si>
  <si>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</si>
  <si>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</si>
  <si>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</si>
  <si>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申込責任者名</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</si>
  <si>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</si>
  <si>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</si>
  <si>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</si>
  <si>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</si>
  <si>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</si>
  <si>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</si>
  <si>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</si>
  <si>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</si>
  <si>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</si>
  <si>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</si>
  <si>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</si>
  <si>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</si>
  <si>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</si>
  <si>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</si>
  <si>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</si>
  <si>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</si>
  <si>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</si>
  <si>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</si>
  <si>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</si>
  <si>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</si>
  <si>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</si>
  <si>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</si>
  <si>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</si>
  <si>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</si>
  <si>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</si>
  <si>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</si>
  <si>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</si>
  <si>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</si>
  <si>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</si>
  <si>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</si>
  <si>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</si>
  <si>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</si>
  <si>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</si>
  <si>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</si>
  <si>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</si>
  <si>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申込</t>
    <rPh sb="0" eb="1">
      <t>サル</t>
    </rPh>
    <rPh sb="1" eb="2">
      <t>コミ</t>
    </rPh>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</si>
  <si>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</si>
  <si>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</si>
  <si>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</si>
  <si>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</si>
  <si>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</si>
  <si>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</si>
  <si>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</si>
  <si>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</si>
  <si>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</si>
  <si>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</si>
  <si>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</si>
  <si>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</si>
  <si>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</si>
  <si>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</si>
  <si>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</si>
  <si>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</si>
  <si>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</si>
  <si>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</si>
  <si>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</si>
  <si>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</si>
  <si>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</si>
  <si>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</si>
  <si>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</si>
  <si>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</si>
  <si>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</si>
  <si>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</si>
  <si>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</si>
  <si>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</si>
  <si>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</si>
  <si>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</si>
  <si>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</si>
  <si>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</si>
  <si>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</si>
  <si>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</si>
  <si>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</si>
  <si>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</si>
  <si>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</si>
  <si>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</si>
  <si>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</si>
  <si>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</si>
  <si>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</si>
  <si>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</si>
  <si>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</si>
  <si>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</si>
  <si>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</si>
  <si>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</si>
  <si>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</si>
  <si>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5"/>
  </si>
  <si>
    <t>チーム名</t>
    <rPh sb="3" eb="4">
      <t>メイ</t>
    </rPh>
    <phoneticPr fontId="25"/>
  </si>
  <si>
    <t>チームカナ</t>
  </si>
  <si>
    <t>チーム略称</t>
    <rPh sb="3" eb="5">
      <t>リャクショウ</t>
    </rPh>
    <phoneticPr fontId="25"/>
  </si>
  <si>
    <t>チーム正式名称</t>
    <rPh sb="3" eb="5">
      <t>セイシキ</t>
    </rPh>
    <rPh sb="5" eb="7">
      <t>メイショウ</t>
    </rPh>
    <phoneticPr fontId="25"/>
  </si>
  <si>
    <t>ID</t>
  </si>
  <si>
    <t>競技者No
ｺﾋﾟｰ後注意</t>
    <rPh sb="0" eb="3">
      <t>キョウギシャ</t>
    </rPh>
    <rPh sb="10" eb="11">
      <t>ゴ</t>
    </rPh>
    <rPh sb="11" eb="13">
      <t>チュウイ</t>
    </rPh>
    <phoneticPr fontId="25"/>
  </si>
  <si>
    <t>競技者名</t>
    <rPh sb="0" eb="3">
      <t>キョウギシャ</t>
    </rPh>
    <rPh sb="3" eb="4">
      <t>メイ</t>
    </rPh>
    <phoneticPr fontId="25"/>
  </si>
  <si>
    <t>競技コード</t>
    <rPh sb="0" eb="2">
      <t>キョウギ</t>
    </rPh>
    <phoneticPr fontId="25"/>
  </si>
  <si>
    <t>自己記録</t>
    <rPh sb="0" eb="2">
      <t>ジコ</t>
    </rPh>
    <rPh sb="2" eb="4">
      <t>キロク</t>
    </rPh>
    <phoneticPr fontId="25"/>
  </si>
  <si>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</si>
  <si>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</si>
  <si>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</si>
  <si>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</si>
  <si>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</si>
  <si>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</si>
  <si>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</si>
  <si>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</si>
  <si>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登録
ﾅﾝﾊﾞｰ</t>
    <rPh sb="0" eb="2">
      <t>トウロク</t>
    </rPh>
    <phoneticPr fontId="3"/>
  </si>
  <si>
    <t>計</t>
    <rPh sb="0" eb="1">
      <t>ケイ</t>
    </rPh>
    <phoneticPr fontId="1"/>
  </si>
  <si>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</si>
  <si>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</si>
  <si>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</si>
  <si>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</si>
  <si>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</si>
  <si>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</si>
  <si>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KOBAYASHI Taro</t>
  </si>
  <si>
    <t>KOBAYASHI Taro</t>
    <phoneticPr fontId="3"/>
  </si>
  <si>
    <t>SATO Hanako</t>
  </si>
  <si>
    <t>SATO Hanako</t>
    <phoneticPr fontId="3"/>
  </si>
  <si>
    <t>2005</t>
    <phoneticPr fontId="1"/>
  </si>
  <si>
    <t>2006</t>
  </si>
  <si>
    <t>2006</t>
    <phoneticPr fontId="1"/>
  </si>
  <si>
    <t>JPN</t>
  </si>
  <si>
    <t>①</t>
    <phoneticPr fontId="1"/>
  </si>
  <si>
    <t>④</t>
    <phoneticPr fontId="1"/>
  </si>
  <si>
    <t>②　③</t>
    <phoneticPr fontId="1"/>
  </si>
  <si>
    <t>ｺﾊﾞﾔｼ</t>
  </si>
  <si>
    <t>0821</t>
  </si>
  <si>
    <t>00000000000</t>
  </si>
  <si>
    <t>ﾊﾅｺ</t>
  </si>
  <si>
    <t>1103</t>
  </si>
  <si>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</si>
  <si>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</si>
  <si>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</si>
  <si>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団体内
競技者番号</t>
    <rPh sb="4" eb="7">
      <t>キョウギシャ</t>
    </rPh>
    <phoneticPr fontId="1"/>
  </si>
  <si>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</si>
  <si>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</si>
  <si>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</si>
  <si>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</si>
  <si>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</si>
  <si>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</si>
  <si>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</si>
  <si>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</si>
  <si>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</si>
  <si>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</si>
  <si>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</si>
  <si>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</si>
  <si>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</si>
  <si>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</si>
  <si>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</si>
  <si>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</si>
  <si>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</si>
  <si>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</si>
  <si>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</si>
  <si>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種目選択は、種別・性別の選択入力後、可能です。</t>
    <rPh sb="2" eb="4">
      <t>センタク</t>
    </rPh>
    <rPh sb="6" eb="8">
      <t>シュベツ</t>
    </rPh>
    <rPh sb="9" eb="11">
      <t>セイベツ</t>
    </rPh>
    <rPh sb="12" eb="14">
      <t>センタク</t>
    </rPh>
    <rPh sb="16" eb="17">
      <t>ゴ</t>
    </rPh>
    <rPh sb="18" eb="20">
      <t>カノウ</t>
    </rPh>
    <phoneticPr fontId="3"/>
  </si>
  <si>
    <t>AM</t>
    <phoneticPr fontId="1"/>
  </si>
  <si>
    <t>BM</t>
    <phoneticPr fontId="1"/>
  </si>
  <si>
    <t>CM</t>
    <phoneticPr fontId="1"/>
  </si>
  <si>
    <t>DM</t>
    <phoneticPr fontId="1"/>
  </si>
  <si>
    <t>AF</t>
    <phoneticPr fontId="1"/>
  </si>
  <si>
    <t>BF</t>
    <phoneticPr fontId="1"/>
  </si>
  <si>
    <t>CF</t>
    <phoneticPr fontId="1"/>
  </si>
  <si>
    <t>DF</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</si>
  <si>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</si>
  <si>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</si>
  <si>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</si>
  <si>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</si>
  <si>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</si>
  <si>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</si>
  <si>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男 子 種 目 名</t>
    <rPh sb="0" eb="1">
      <t>オトコ</t>
    </rPh>
    <rPh sb="2" eb="3">
      <t>コ</t>
    </rPh>
    <rPh sb="4" eb="5">
      <t>タネ</t>
    </rPh>
    <rPh sb="6" eb="7">
      <t>メ</t>
    </rPh>
    <rPh sb="8" eb="9">
      <t>メイ</t>
    </rPh>
    <phoneticPr fontId="3"/>
  </si>
  <si>
    <t>女 子 種 目 名</t>
    <rPh sb="0" eb="1">
      <t>オンナ</t>
    </rPh>
    <rPh sb="2" eb="3">
      <t>コ</t>
    </rPh>
    <rPh sb="4" eb="5">
      <t>タネ</t>
    </rPh>
    <rPh sb="6" eb="7">
      <t>メ</t>
    </rPh>
    <rPh sb="8" eb="9">
      <t>メイ</t>
    </rPh>
    <phoneticPr fontId="3"/>
  </si>
  <si>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</si>
  <si>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</si>
  <si>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３０日、種目選択</t>
    <rPh sb="2" eb="3">
      <t>ニチ</t>
    </rPh>
    <rPh sb="4" eb="5">
      <t>シュ</t>
    </rPh>
    <rPh sb="5" eb="6">
      <t>メ</t>
    </rPh>
    <rPh sb="6" eb="8">
      <t>センタク</t>
    </rPh>
    <phoneticPr fontId="3"/>
  </si>
  <si>
    <t>中学</t>
    <rPh sb="0" eb="2">
      <t>チュウガク</t>
    </rPh>
    <phoneticPr fontId="1"/>
  </si>
  <si>
    <t>_30AM</t>
    <phoneticPr fontId="1"/>
  </si>
  <si>
    <t>_30CM</t>
    <phoneticPr fontId="1"/>
  </si>
  <si>
    <t>_30AF</t>
    <phoneticPr fontId="1"/>
  </si>
  <si>
    <t>中学男子砲丸投(5.000kg)</t>
  </si>
  <si>
    <t>中学女子砲丸投(2.721kg)</t>
  </si>
  <si>
    <t xml:space="preserve">３０日種 目 </t>
    <rPh sb="2" eb="3">
      <t>ニチ</t>
    </rPh>
    <rPh sb="3" eb="4">
      <t>タネ</t>
    </rPh>
    <rPh sb="5" eb="6">
      <t>モク</t>
    </rPh>
    <phoneticPr fontId="3"/>
  </si>
  <si>
    <t>2023記録会</t>
    <rPh sb="4" eb="6">
      <t>キロク</t>
    </rPh>
    <rPh sb="6" eb="7">
      <t>カイ</t>
    </rPh>
    <phoneticPr fontId="3"/>
  </si>
  <si>
    <r>
      <rPr>
        <sz val="14"/>
        <color theme="1"/>
        <rFont val="ＭＳ Ｐゴシック"/>
        <family val="3"/>
        <charset val="128"/>
        <scheme val="minor"/>
      </rPr>
      <t>* 大会申込一覧表は、入力完了後確認。
大会当日、受付に,印刷して</t>
    </r>
    <r>
      <rPr>
        <b/>
        <sz val="14"/>
        <color indexed="10"/>
        <rFont val="ＭＳ Ｐゴシック"/>
        <family val="3"/>
        <charset val="128"/>
      </rPr>
      <t>所属長印を押印、受付に,提出。</t>
    </r>
    <r>
      <rPr>
        <sz val="14"/>
        <rFont val="ＭＳ Ｐゴシック"/>
        <family val="3"/>
        <charset val="128"/>
      </rPr>
      <t xml:space="preserve">
</t>
    </r>
    <rPh sb="2" eb="4">
      <t>タイカイ</t>
    </rPh>
    <rPh sb="4" eb="6">
      <t>モウシコミ</t>
    </rPh>
    <rPh sb="6" eb="8">
      <t>イチラン</t>
    </rPh>
    <rPh sb="8" eb="9">
      <t>ヒョウ</t>
    </rPh>
    <rPh sb="11" eb="13">
      <t>ニュウリョク</t>
    </rPh>
    <rPh sb="13" eb="15">
      <t>カンリョウ</t>
    </rPh>
    <rPh sb="15" eb="16">
      <t>ゴ</t>
    </rPh>
    <rPh sb="16" eb="18">
      <t>カクニン</t>
    </rPh>
    <rPh sb="21" eb="23">
      <t>タイカイ</t>
    </rPh>
    <rPh sb="23" eb="25">
      <t>トウジツ</t>
    </rPh>
    <rPh sb="26" eb="28">
      <t>ウケツケ</t>
    </rPh>
    <rPh sb="30" eb="32">
      <t>インサツ</t>
    </rPh>
    <rPh sb="34" eb="37">
      <t>ショゾクチョウ</t>
    </rPh>
    <rPh sb="37" eb="38">
      <t>イン</t>
    </rPh>
    <rPh sb="39" eb="41">
      <t>オウイン</t>
    </rPh>
    <rPh sb="46" eb="48">
      <t>テイシュツ</t>
    </rPh>
    <phoneticPr fontId="3"/>
  </si>
  <si>
    <t>ベスト
記録</t>
    <rPh sb="4" eb="6">
      <t>キロク</t>
    </rPh>
    <phoneticPr fontId="3"/>
  </si>
  <si>
    <t>競 技 者 デ ー タ　・　種　目　入 力 シ ー ト</t>
    <rPh sb="14" eb="15">
      <t>シュ</t>
    </rPh>
    <rPh sb="16" eb="17">
      <t>メ</t>
    </rPh>
    <rPh sb="18" eb="19">
      <t>ニュウ</t>
    </rPh>
    <phoneticPr fontId="1"/>
  </si>
  <si>
    <t>2023Thrower Meeting 兼 第230回 松戸市陸上競技記録会　</t>
    <rPh sb="20" eb="21">
      <t>ケン</t>
    </rPh>
    <rPh sb="22" eb="23">
      <t>ダイ</t>
    </rPh>
    <rPh sb="26" eb="27">
      <t>カイ</t>
    </rPh>
    <rPh sb="28" eb="31">
      <t>マツドシ</t>
    </rPh>
    <rPh sb="31" eb="33">
      <t>リクジョウ</t>
    </rPh>
    <rPh sb="33" eb="35">
      <t>キョウギ</t>
    </rPh>
    <rPh sb="35" eb="37">
      <t>キロク</t>
    </rPh>
    <rPh sb="37" eb="38">
      <t>カイ</t>
    </rPh>
    <phoneticPr fontId="3"/>
  </si>
  <si>
    <t>競　技  役  員</t>
    <rPh sb="0" eb="1">
      <t>セリ</t>
    </rPh>
    <rPh sb="2" eb="3">
      <t>ワザ</t>
    </rPh>
    <rPh sb="5" eb="6">
      <t>エキ</t>
    </rPh>
    <rPh sb="8" eb="9">
      <t>イン</t>
    </rPh>
    <phoneticPr fontId="3"/>
  </si>
  <si>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</si>
  <si>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</si>
  <si>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</si>
  <si>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御希望部署に､叶わない場合がありますが、</t>
    <phoneticPr fontId="3"/>
  </si>
  <si>
    <t>その場合ご容赦頂き、競技の安全運営と</t>
    <rPh sb="10" eb="12">
      <t>キョウギ</t>
    </rPh>
    <rPh sb="13" eb="15">
      <t>アンゼン</t>
    </rPh>
    <rPh sb="15" eb="17">
      <t>ウンエイ</t>
    </rPh>
    <phoneticPr fontId="3"/>
  </si>
  <si>
    <t>円滑な進行のために、宜しくお願いします。</t>
    <rPh sb="0" eb="2">
      <t>エンカツ</t>
    </rPh>
    <rPh sb="3" eb="5">
      <t>シンコウ</t>
    </rPh>
    <rPh sb="10" eb="11">
      <t>ヨロ</t>
    </rPh>
    <phoneticPr fontId="3"/>
  </si>
  <si>
    <t>_29AM</t>
    <phoneticPr fontId="1"/>
  </si>
  <si>
    <t>_29CM</t>
    <phoneticPr fontId="1"/>
  </si>
  <si>
    <t>_29DM</t>
    <phoneticPr fontId="1"/>
  </si>
  <si>
    <t>_30DM</t>
    <phoneticPr fontId="1"/>
  </si>
  <si>
    <t>_29AF</t>
    <phoneticPr fontId="1"/>
  </si>
  <si>
    <t>_29CF</t>
    <phoneticPr fontId="1"/>
  </si>
  <si>
    <t>_29DF</t>
    <phoneticPr fontId="1"/>
  </si>
  <si>
    <t>_30CF</t>
    <phoneticPr fontId="1"/>
  </si>
  <si>
    <t>_30DF</t>
    <phoneticPr fontId="1"/>
  </si>
  <si>
    <t>２９日、種目選択</t>
    <rPh sb="2" eb="3">
      <t>ニチ</t>
    </rPh>
    <rPh sb="4" eb="5">
      <t>シュ</t>
    </rPh>
    <rPh sb="5" eb="6">
      <t>メ</t>
    </rPh>
    <rPh sb="6" eb="8">
      <t>センタク</t>
    </rPh>
    <phoneticPr fontId="3"/>
  </si>
  <si>
    <t>13m78</t>
  </si>
  <si>
    <t>43m78</t>
    <phoneticPr fontId="3"/>
  </si>
  <si>
    <t>30m78</t>
    <phoneticPr fontId="1"/>
  </si>
  <si>
    <t>35m78</t>
    <phoneticPr fontId="1"/>
  </si>
  <si>
    <t>光英ｳﾞｪﾘﾀｽ高</t>
    <rPh sb="1" eb="2">
      <t>エイ</t>
    </rPh>
    <rPh sb="8" eb="9">
      <t>コウ</t>
    </rPh>
    <phoneticPr fontId="1"/>
  </si>
  <si>
    <t>光英ｳﾞｪﾘﾀｽ中</t>
    <rPh sb="1" eb="2">
      <t>エイ</t>
    </rPh>
    <rPh sb="8" eb="9">
      <t>チュウ</t>
    </rPh>
    <phoneticPr fontId="1"/>
  </si>
  <si>
    <t>おおぐろの森中</t>
    <rPh sb="5" eb="6">
      <t>モリ</t>
    </rPh>
    <phoneticPr fontId="3"/>
  </si>
  <si>
    <t>230th_Entry_File.xlsx
   ⇒⇒ 例：○○○230th_Entry_File.xlsx</t>
    <rPh sb="28" eb="29">
      <t>レイ</t>
    </rPh>
    <phoneticPr fontId="3"/>
  </si>
  <si>
    <t>団体 登録
都道府県名</t>
  </si>
  <si>
    <t>〒</t>
  </si>
  <si>
    <t>Tel</t>
  </si>
  <si>
    <t>Fax</t>
  </si>
  <si>
    <t>御　氏 名</t>
    <rPh sb="0" eb="1">
      <t>ゴ</t>
    </rPh>
    <rPh sb="2" eb="3">
      <t>シ</t>
    </rPh>
    <rPh sb="4" eb="5">
      <t>メイ</t>
    </rPh>
    <phoneticPr fontId="3"/>
  </si>
  <si>
    <t>部署</t>
    <rPh sb="0" eb="2">
      <t>ブショ</t>
    </rPh>
    <phoneticPr fontId="3"/>
  </si>
  <si>
    <t>投擲ﾌｨｰﾙﾄﾞ</t>
    <rPh sb="0" eb="2">
      <t>トウテキ</t>
    </rPh>
    <phoneticPr fontId="72"/>
  </si>
  <si>
    <t xml:space="preserve">２９日種 目 </t>
    <rPh sb="2" eb="3">
      <t>ニチ</t>
    </rPh>
    <rPh sb="3" eb="4">
      <t>タネ</t>
    </rPh>
    <rPh sb="5" eb="6">
      <t>モク</t>
    </rPh>
    <phoneticPr fontId="3"/>
  </si>
  <si>
    <t>マーシャル</t>
  </si>
  <si>
    <t>S</t>
  </si>
  <si>
    <t>記録・情報</t>
    <rPh sb="3" eb="5">
      <t>ジョウホウ</t>
    </rPh>
    <phoneticPr fontId="2"/>
  </si>
  <si>
    <t>アナウンス</t>
  </si>
  <si>
    <t>競技者</t>
  </si>
  <si>
    <t>未</t>
    <rPh sb="0" eb="1">
      <t>ミ</t>
    </rPh>
    <phoneticPr fontId="1"/>
  </si>
  <si>
    <t>受付庶務</t>
    <rPh sb="0" eb="1">
      <t>ウケ</t>
    </rPh>
    <rPh sb="1" eb="2">
      <t>ツケ</t>
    </rPh>
    <rPh sb="2" eb="4">
      <t>ショム</t>
    </rPh>
    <phoneticPr fontId="2"/>
  </si>
  <si>
    <t>投てき（呼出）</t>
    <rPh sb="4" eb="6">
      <t>ヨビダシ</t>
    </rPh>
    <phoneticPr fontId="72"/>
  </si>
  <si>
    <t>投てき（記録）</t>
    <rPh sb="4" eb="6">
      <t>キロク</t>
    </rPh>
    <phoneticPr fontId="72"/>
  </si>
  <si>
    <t>投てき（判定）</t>
    <rPh sb="4" eb="6">
      <t>ハンテイ</t>
    </rPh>
    <phoneticPr fontId="72"/>
  </si>
  <si>
    <t>投てき（計測ピン)</t>
    <rPh sb="4" eb="6">
      <t>ケイソク</t>
    </rPh>
    <phoneticPr fontId="72"/>
  </si>
  <si>
    <t>投てき（計時）</t>
    <rPh sb="4" eb="6">
      <t>ケイジ</t>
    </rPh>
    <phoneticPr fontId="72"/>
  </si>
  <si>
    <t>投てき（ﾌｨｰﾙﾄﾞ）</t>
  </si>
  <si>
    <t>団体番号</t>
  </si>
  <si>
    <t>競技参加費</t>
  </si>
  <si>
    <t>団体住所</t>
  </si>
  <si>
    <t>所属略称</t>
  </si>
  <si>
    <t>競技役員１
　氏名</t>
    <rPh sb="0" eb="2">
      <t>キョウギ</t>
    </rPh>
    <rPh sb="2" eb="4">
      <t>ヤクイン</t>
    </rPh>
    <rPh sb="7" eb="9">
      <t>シメイ</t>
    </rPh>
    <phoneticPr fontId="77"/>
  </si>
  <si>
    <t>競技役員１
　資格級</t>
    <rPh sb="0" eb="2">
      <t>キョウギ</t>
    </rPh>
    <rPh sb="2" eb="4">
      <t>ヤクイン</t>
    </rPh>
    <rPh sb="7" eb="9">
      <t>シカク</t>
    </rPh>
    <rPh sb="9" eb="10">
      <t>キュウ</t>
    </rPh>
    <phoneticPr fontId="77"/>
  </si>
  <si>
    <t>競技役員１
　部署1</t>
    <rPh sb="0" eb="2">
      <t>キョウギ</t>
    </rPh>
    <rPh sb="2" eb="4">
      <t>ヤクイン</t>
    </rPh>
    <rPh sb="7" eb="9">
      <t>ブショ</t>
    </rPh>
    <phoneticPr fontId="77"/>
  </si>
  <si>
    <t>競技役員１
　部署2</t>
    <rPh sb="0" eb="2">
      <t>キョウギ</t>
    </rPh>
    <rPh sb="2" eb="4">
      <t>ヤクイン</t>
    </rPh>
    <rPh sb="7" eb="9">
      <t>ブショ</t>
    </rPh>
    <phoneticPr fontId="77"/>
  </si>
  <si>
    <t>競技役員２
　氏名</t>
    <rPh sb="0" eb="2">
      <t>キョウギ</t>
    </rPh>
    <rPh sb="2" eb="4">
      <t>ヤクイン</t>
    </rPh>
    <rPh sb="7" eb="9">
      <t>シメイ</t>
    </rPh>
    <phoneticPr fontId="77"/>
  </si>
  <si>
    <t>競技役員２
　資格級</t>
    <rPh sb="0" eb="2">
      <t>キョウギ</t>
    </rPh>
    <rPh sb="2" eb="4">
      <t>ヤクイン</t>
    </rPh>
    <phoneticPr fontId="77"/>
  </si>
  <si>
    <t>競技役員２
　部署1</t>
    <rPh sb="0" eb="2">
      <t>キョウギ</t>
    </rPh>
    <rPh sb="2" eb="4">
      <t>ヤクイン</t>
    </rPh>
    <rPh sb="7" eb="9">
      <t>ブショ</t>
    </rPh>
    <phoneticPr fontId="77"/>
  </si>
  <si>
    <t>競技役員２
　部署2</t>
    <rPh sb="0" eb="2">
      <t>キョウギ</t>
    </rPh>
    <rPh sb="2" eb="4">
      <t>ヤクイン</t>
    </rPh>
    <rPh sb="7" eb="9">
      <t>ブショ</t>
    </rPh>
    <phoneticPr fontId="77"/>
  </si>
  <si>
    <t>競技役員3
　氏名</t>
    <rPh sb="0" eb="2">
      <t>キョウギ</t>
    </rPh>
    <rPh sb="2" eb="4">
      <t>ヤクイン</t>
    </rPh>
    <rPh sb="7" eb="9">
      <t>シメイ</t>
    </rPh>
    <phoneticPr fontId="77"/>
  </si>
  <si>
    <t>競技役員3
　資格級</t>
    <rPh sb="0" eb="2">
      <t>キョウギ</t>
    </rPh>
    <rPh sb="2" eb="4">
      <t>ヤクイン</t>
    </rPh>
    <phoneticPr fontId="77"/>
  </si>
  <si>
    <t>競技役員3
　部署1</t>
    <rPh sb="0" eb="2">
      <t>キョウギ</t>
    </rPh>
    <rPh sb="2" eb="4">
      <t>ヤクイン</t>
    </rPh>
    <rPh sb="7" eb="9">
      <t>ブショ</t>
    </rPh>
    <phoneticPr fontId="77"/>
  </si>
  <si>
    <t>競技役員3
　部署2</t>
    <rPh sb="0" eb="2">
      <t>キョウギ</t>
    </rPh>
    <rPh sb="2" eb="4">
      <t>ヤクイン</t>
    </rPh>
    <rPh sb="7" eb="9">
      <t>ブショ</t>
    </rPh>
    <phoneticPr fontId="77"/>
  </si>
  <si>
    <t>プロ</t>
    <phoneticPr fontId="1"/>
  </si>
  <si>
    <t>団体住所
郵便番号</t>
    <phoneticPr fontId="1"/>
  </si>
  <si>
    <t>ﾏﾂｳﾗ</t>
  </si>
  <si>
    <t>ﾕｽﾞ</t>
  </si>
  <si>
    <t>MATSUURA Yuzu</t>
  </si>
  <si>
    <t>団体 ･ チーム登録名</t>
    <rPh sb="0" eb="1">
      <t>ダン</t>
    </rPh>
    <rPh sb="1" eb="2">
      <t>タイ</t>
    </rPh>
    <rPh sb="8" eb="10">
      <t>トウロク</t>
    </rPh>
    <rPh sb="10" eb="11">
      <t>メイ</t>
    </rPh>
    <phoneticPr fontId="20"/>
  </si>
  <si>
    <t>ＭＲＫ NANS21Ｖ(WST) 2023 ThrowVer</t>
    <phoneticPr fontId="3"/>
  </si>
  <si>
    <t>人数</t>
    <rPh sb="0" eb="2">
      <t>ニンズウ</t>
    </rPh>
    <phoneticPr fontId="3"/>
  </si>
  <si>
    <t>23春季記録会</t>
    <rPh sb="2" eb="4">
      <t>シュンキ</t>
    </rPh>
    <rPh sb="4" eb="6">
      <t>キロク</t>
    </rPh>
    <rPh sb="6" eb="7">
      <t>カイ</t>
    </rPh>
    <phoneticPr fontId="3"/>
  </si>
  <si>
    <t xml:space="preserve">種 目 </t>
    <rPh sb="0" eb="1">
      <t>タネ</t>
    </rPh>
    <rPh sb="2" eb="3">
      <t>モク</t>
    </rPh>
    <phoneticPr fontId="3"/>
  </si>
  <si>
    <t>競技役員、ご協力を宜しくお願いします。</t>
    <rPh sb="6" eb="8">
      <t>キョウリョク</t>
    </rPh>
    <rPh sb="9" eb="10">
      <t>ヨロ</t>
    </rPh>
    <rPh sb="13" eb="14">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</si>
</sst>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6">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0"/>
      <name val="ＭＳ Ｐ明朝"/>
      <family val="1"/>
      <charset val="128"/>
    </font>
    <font>
      <sz val="16"/>
      <name val="ＭＳ Ｐ明朝"/>
      <family val="1"/>
      <charset val="128"/>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0"/>
      <name val="ＭＳ Ｐ明朝"/>
      <family val="2"/>
      <charset val="128"/>
    </font>
    <font>
      <sz val="11"/>
      <color theme="1"/>
      <name val="ＭＳ Ｐゴシック"/>
      <family val="3"/>
      <charset val="128"/>
    </font>
    <font>
      <sz val="4"/>
      <color theme="0"/>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sz val="8"/>
      <color theme="1"/>
      <name val="ＭＳ Ｐゴシック"/>
      <family val="3"/>
      <charset val="128"/>
      <scheme val="minor"/>
    </font>
    <font>
      <b/>
      <sz val="12"/>
      <color theme="1"/>
      <name val="ＭＳ Ｐ明朝"/>
      <family val="1"/>
      <charset val="128"/>
    </font>
    <font>
      <b/>
      <sz val="11"/>
      <name val="ＭＳ Ｐゴシック"/>
      <family val="3"/>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1"/>
      <color theme="1"/>
      <name val="ＭＳ Ｐ明朝"/>
      <family val="1"/>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0"/>
      <color theme="1"/>
      <name val="ＭＳ Ｐゴシック"/>
      <family val="3"/>
      <charset val="128"/>
    </font>
    <font>
      <b/>
      <sz val="12"/>
      <name val="ＭＳ Ｐゴシック"/>
      <family val="3"/>
      <charset val="128"/>
      <scheme val="minor"/>
    </font>
    <font>
      <sz val="11"/>
      <color theme="0"/>
      <name val="ＭＳ Ｐ明朝"/>
      <family val="1"/>
      <charset val="128"/>
    </font>
    <font>
      <sz val="10"/>
      <name val="ＭＳ Ｐゴシック"/>
      <family val="3"/>
      <charset val="128"/>
    </font>
    <font>
      <b/>
      <sz val="12"/>
      <color indexed="8"/>
      <name val="ＭＳ Ｐゴシック"/>
      <family val="3"/>
      <charset val="128"/>
    </font>
    <font>
      <sz val="10"/>
      <color theme="1"/>
      <name val="ＭＳ Ｐ明朝"/>
      <family val="2"/>
      <charset val="128"/>
    </font>
    <font>
      <b/>
      <sz val="11"/>
      <color indexed="8"/>
      <name val="ＭＳ ゴシック"/>
      <family val="3"/>
      <charset val="128"/>
    </font>
    <font>
      <sz val="13"/>
      <name val="ＭＳ Ｐゴシック"/>
      <family val="3"/>
      <charset val="128"/>
      <scheme val="minor"/>
    </font>
    <font>
      <sz val="14"/>
      <color theme="1"/>
      <name val="ＭＳ Ｐゴシック"/>
      <family val="3"/>
      <charset val="128"/>
      <scheme val="minor"/>
    </font>
    <font>
      <b/>
      <sz val="14"/>
      <color indexed="10"/>
      <name val="ＭＳ Ｐゴシック"/>
      <family val="3"/>
      <charset val="128"/>
    </font>
    <font>
      <sz val="11"/>
      <color theme="0"/>
      <name val="ＭＳ Ｐゴシック"/>
      <family val="3"/>
      <charset val="128"/>
    </font>
    <font>
      <sz val="11"/>
      <color theme="0"/>
      <name val="ＭＳ ゴシック"/>
      <family val="3"/>
      <charset val="128"/>
    </font>
    <font>
      <sz val="12"/>
      <color theme="1"/>
      <name val="ＭＳ Ｐゴシック"/>
      <family val="3"/>
      <charset val="128"/>
    </font>
    <font>
      <b/>
      <sz val="10"/>
      <color indexed="8"/>
      <name val="ＭＳ Ｐ明朝"/>
      <family val="1"/>
      <charset val="128"/>
    </font>
    <font>
      <sz val="10"/>
      <name val="MS PMincho"/>
      <family val="1"/>
      <charset val="128"/>
    </font>
    <font>
      <sz val="14"/>
      <name val="MS PMincho"/>
      <family val="1"/>
      <charset val="128"/>
    </font>
    <font>
      <sz val="11"/>
      <name val="MS PMincho"/>
      <family val="1"/>
      <charset val="128"/>
    </font>
    <font>
      <sz val="12"/>
      <name val="MS PMincho"/>
      <family val="1"/>
      <charset val="128"/>
    </font>
    <font>
      <sz val="13"/>
      <name val="MS PMincho"/>
      <family val="1"/>
      <charset val="128"/>
    </font>
    <font>
      <sz val="16"/>
      <name val="MS PMincho"/>
      <family val="1"/>
      <charset val="128"/>
    </font>
    <font>
      <sz val="11"/>
      <color rgb="FF808080"/>
      <name val="MS PMincho"/>
      <family val="1"/>
      <charset val="128"/>
    </font>
    <font>
      <sz val="14"/>
      <name val="MS PGothic"/>
      <family val="3"/>
      <charset val="128"/>
    </font>
    <font>
      <sz val="9"/>
      <color theme="0"/>
      <name val="ＭＳ Ｐゴシック"/>
      <family val="3"/>
      <charset val="128"/>
    </font>
    <font>
      <sz val="12"/>
      <color theme="0"/>
      <name val="ＭＳ Ｐゴシック"/>
      <family val="3"/>
      <charset val="128"/>
    </font>
  </fonts>
  <fills count="29">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E2EFD9"/>
        <bgColor rgb="FFE2EFD9"/>
      </patternFill>
    </fill>
  </fills>
  <borders count="2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
      <left style="thin">
        <color indexed="64"/>
      </left>
      <right style="dott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ck">
        <color rgb="FFFF0000"/>
      </left>
      <right/>
      <top style="thick">
        <color rgb="FFFF0000"/>
      </top>
      <bottom/>
      <diagonal/>
    </border>
    <border>
      <left/>
      <right style="thick">
        <color rgb="FFFF0000"/>
      </right>
      <top style="thick">
        <color rgb="FFFF0000"/>
      </top>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
      <left style="thin">
        <color indexed="64"/>
      </left>
      <right style="dotted">
        <color auto="1"/>
      </right>
      <top/>
      <bottom style="dotted">
        <color auto="1"/>
      </bottom>
      <diagonal/>
    </border>
    <border>
      <left style="dotted">
        <color auto="1"/>
      </left>
      <right/>
      <top/>
      <bottom style="dotted">
        <color auto="1"/>
      </bottom>
      <diagonal/>
    </border>
    <border>
      <left/>
      <right style="thin">
        <color auto="1"/>
      </right>
      <top/>
      <bottom style="dotted">
        <color auto="1"/>
      </bottom>
      <diagonal/>
    </border>
    <border>
      <left/>
      <right style="dotted">
        <color auto="1"/>
      </right>
      <top/>
      <bottom style="dotted">
        <color auto="1"/>
      </bottom>
      <diagonal/>
    </border>
    <border>
      <left style="thin">
        <color indexed="64"/>
      </left>
      <right/>
      <top style="medium">
        <color indexed="64"/>
      </top>
      <bottom style="hair">
        <color rgb="FFFB095F"/>
      </bottom>
      <diagonal/>
    </border>
    <border>
      <left style="thin">
        <color indexed="64"/>
      </left>
      <right style="thin">
        <color indexed="64"/>
      </right>
      <top style="medium">
        <color indexed="64"/>
      </top>
      <bottom style="hair">
        <color rgb="FFFB095F"/>
      </bottom>
      <diagonal/>
    </border>
    <border>
      <left style="thin">
        <color indexed="64"/>
      </left>
      <right/>
      <top style="hair">
        <color rgb="FFFB095F"/>
      </top>
      <bottom style="hair">
        <color rgb="FFFB095F"/>
      </bottom>
      <diagonal/>
    </border>
    <border>
      <left style="thin">
        <color indexed="64"/>
      </left>
      <right style="thin">
        <color indexed="64"/>
      </right>
      <top style="hair">
        <color rgb="FFFB095F"/>
      </top>
      <bottom style="hair">
        <color rgb="FFFB095F"/>
      </bottom>
      <diagonal/>
    </border>
    <border>
      <left style="thin">
        <color indexed="64"/>
      </left>
      <right style="thin">
        <color indexed="64"/>
      </right>
      <top style="hair">
        <color rgb="FFFB095F"/>
      </top>
      <bottom style="thin">
        <color indexed="64"/>
      </bottom>
      <diagonal/>
    </border>
    <border>
      <left/>
      <right style="thin">
        <color indexed="64"/>
      </right>
      <top style="medium">
        <color indexed="64"/>
      </top>
      <bottom style="thin">
        <color indexed="64"/>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right style="thin">
        <color rgb="FF000000"/>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right style="thin">
        <color rgb="FF000000"/>
      </right>
      <top style="dotted">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thin">
        <color rgb="FF000000"/>
      </top>
      <bottom style="dotted">
        <color rgb="FF000000"/>
      </bottom>
      <diagonal/>
    </border>
    <border>
      <left/>
      <right style="medium">
        <color indexed="64"/>
      </right>
      <top style="dotted">
        <color rgb="FF000000"/>
      </top>
      <bottom style="thin">
        <color rgb="FF000000"/>
      </bottom>
      <diagonal/>
    </border>
    <border>
      <left/>
      <right style="medium">
        <color indexed="64"/>
      </right>
      <top style="thin">
        <color rgb="FF000000"/>
      </top>
      <bottom/>
      <diagonal/>
    </border>
    <border>
      <left/>
      <right style="medium">
        <color indexed="64"/>
      </right>
      <top/>
      <bottom style="thin">
        <color rgb="FF000000"/>
      </bottom>
      <diagonal/>
    </border>
  </borders>
  <cellStyleXfs count="4">
    <xf numFmtId="0" fontId="0" fillId="0" borderId="0">
      <alignment vertical="center"/>
    </xf>
    <xf numFmtId="0" fontId="2" fillId="0" borderId="0"/>
    <xf numFmtId="0" fontId="5" fillId="0" borderId="0"/>
    <xf numFmtId="0" fontId="31" fillId="0" borderId="0" applyNumberFormat="0" applyFill="0" applyBorder="0" applyAlignment="0" applyProtection="0">
      <alignment vertical="center"/>
    </xf>
  </cellStyleXfs>
  <cellXfs count="728">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25" fillId="0" borderId="0" xfId="0" applyFont="1" applyAlignment="1">
      <alignment horizontal="center" vertical="center"/>
    </xf>
    <xf numFmtId="0" fontId="25" fillId="0" borderId="0" xfId="0" applyFont="1" applyAlignment="1">
      <alignment horizontal="right" vertical="center"/>
    </xf>
    <xf numFmtId="0" fontId="26"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23" fillId="0" borderId="89" xfId="2" applyFont="1" applyBorder="1" applyAlignment="1" applyProtection="1">
      <alignment horizontal="right" vertical="center"/>
      <protection locked="0"/>
    </xf>
    <xf numFmtId="49" fontId="23" fillId="0" borderId="90" xfId="2" applyNumberFormat="1" applyFont="1" applyBorder="1" applyAlignment="1" applyProtection="1">
      <alignment horizontal="center" vertical="center"/>
      <protection locked="0"/>
    </xf>
    <xf numFmtId="0" fontId="23" fillId="0" borderId="77" xfId="2" applyFont="1" applyBorder="1" applyAlignment="1" applyProtection="1">
      <alignment horizontal="right" vertical="center"/>
      <protection locked="0"/>
    </xf>
    <xf numFmtId="49" fontId="23" fillId="0" borderId="78" xfId="2" applyNumberFormat="1" applyFont="1" applyBorder="1" applyAlignment="1" applyProtection="1">
      <alignment horizontal="center" vertical="center"/>
      <protection locked="0"/>
    </xf>
    <xf numFmtId="49" fontId="23" fillId="0" borderId="80" xfId="2" applyNumberFormat="1" applyFont="1" applyBorder="1" applyAlignment="1" applyProtection="1">
      <alignment horizontal="center" vertical="center"/>
      <protection locked="0"/>
    </xf>
    <xf numFmtId="49" fontId="23" fillId="0" borderId="80" xfId="2" applyNumberFormat="1" applyFont="1" applyBorder="1" applyAlignment="1" applyProtection="1">
      <alignment horizontal="right" vertical="center"/>
      <protection locked="0"/>
    </xf>
    <xf numFmtId="0" fontId="23" fillId="0" borderId="83" xfId="2" applyFont="1" applyBorder="1" applyAlignment="1" applyProtection="1">
      <alignment horizontal="right" vertical="center"/>
      <protection locked="0"/>
    </xf>
    <xf numFmtId="49" fontId="23" fillId="0" borderId="84" xfId="2" applyNumberFormat="1" applyFont="1" applyBorder="1" applyAlignment="1" applyProtection="1">
      <alignment horizontal="center" vertical="center"/>
      <protection locked="0"/>
    </xf>
    <xf numFmtId="49" fontId="23" fillId="0" borderId="86" xfId="2" applyNumberFormat="1" applyFont="1" applyBorder="1" applyAlignment="1" applyProtection="1">
      <alignment horizontal="center" vertical="center"/>
      <protection locked="0"/>
    </xf>
    <xf numFmtId="49" fontId="23" fillId="0" borderId="86" xfId="2" applyNumberFormat="1" applyFont="1" applyBorder="1" applyAlignment="1" applyProtection="1">
      <alignment horizontal="right" vertical="center"/>
      <protection locked="0"/>
    </xf>
    <xf numFmtId="0" fontId="23" fillId="0" borderId="71" xfId="2" applyFont="1" applyBorder="1" applyAlignment="1" applyProtection="1">
      <alignment horizontal="right" vertical="center"/>
      <protection locked="0"/>
    </xf>
    <xf numFmtId="49" fontId="23" fillId="0" borderId="72" xfId="2" applyNumberFormat="1" applyFont="1" applyBorder="1" applyAlignment="1" applyProtection="1">
      <alignment horizontal="center" vertical="center"/>
      <protection locked="0"/>
    </xf>
    <xf numFmtId="49" fontId="23" fillId="0" borderId="74" xfId="2" applyNumberFormat="1" applyFont="1" applyBorder="1" applyAlignment="1" applyProtection="1">
      <alignment horizontal="center" vertical="center"/>
      <protection locked="0"/>
    </xf>
    <xf numFmtId="0" fontId="23" fillId="0" borderId="92" xfId="2" applyFont="1" applyBorder="1" applyAlignment="1" applyProtection="1">
      <alignment horizontal="center" vertical="center"/>
      <protection locked="0"/>
    </xf>
    <xf numFmtId="0" fontId="23" fillId="0" borderId="80" xfId="2" applyFont="1" applyBorder="1" applyAlignment="1" applyProtection="1">
      <alignment horizontal="center" vertical="center"/>
      <protection locked="0"/>
    </xf>
    <xf numFmtId="0" fontId="23" fillId="0" borderId="86" xfId="2" applyFont="1" applyBorder="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horizontal="center" vertical="center"/>
    </xf>
    <xf numFmtId="0" fontId="42" fillId="0" borderId="0" xfId="0" applyFont="1">
      <alignment vertical="center"/>
    </xf>
    <xf numFmtId="0" fontId="45" fillId="0" borderId="0" xfId="0" applyFont="1" applyProtection="1">
      <alignment vertical="center"/>
      <protection hidden="1"/>
    </xf>
    <xf numFmtId="0" fontId="0" fillId="0" borderId="0" xfId="0" applyProtection="1">
      <alignment vertical="center"/>
      <protection hidden="1"/>
    </xf>
    <xf numFmtId="0" fontId="29" fillId="0" borderId="0" xfId="0" applyFont="1" applyProtection="1">
      <alignment vertical="center"/>
      <protection hidden="1"/>
    </xf>
    <xf numFmtId="0" fontId="29" fillId="0" borderId="0" xfId="0" applyFont="1" applyAlignment="1" applyProtection="1">
      <alignment horizontal="center" vertical="center"/>
      <protection hidden="1"/>
    </xf>
    <xf numFmtId="0" fontId="33" fillId="0" borderId="0" xfId="0" applyFont="1" applyProtection="1">
      <alignment vertical="center"/>
      <protection hidden="1"/>
    </xf>
    <xf numFmtId="0" fontId="12" fillId="10" borderId="12" xfId="2" applyFont="1" applyFill="1" applyBorder="1" applyAlignment="1" applyProtection="1">
      <alignment horizontal="center" vertical="center"/>
      <protection hidden="1"/>
    </xf>
    <xf numFmtId="0" fontId="6" fillId="12" borderId="13" xfId="2" applyFont="1" applyFill="1" applyBorder="1" applyAlignment="1" applyProtection="1">
      <alignment horizontal="right" vertical="center"/>
      <protection hidden="1"/>
    </xf>
    <xf numFmtId="49" fontId="6" fillId="12" borderId="13" xfId="2" applyNumberFormat="1" applyFont="1" applyFill="1" applyBorder="1" applyAlignment="1" applyProtection="1">
      <alignment horizontal="left" vertical="center"/>
      <protection hidden="1"/>
    </xf>
    <xf numFmtId="49" fontId="6" fillId="12" borderId="14" xfId="2" applyNumberFormat="1" applyFont="1" applyFill="1" applyBorder="1" applyAlignment="1" applyProtection="1">
      <alignment horizontal="left" vertical="center"/>
      <protection hidden="1"/>
    </xf>
    <xf numFmtId="49" fontId="6" fillId="12" borderId="15" xfId="2" applyNumberFormat="1" applyFont="1" applyFill="1" applyBorder="1" applyAlignment="1" applyProtection="1">
      <alignment horizontal="left" vertical="center"/>
      <protection hidden="1"/>
    </xf>
    <xf numFmtId="49" fontId="6" fillId="12" borderId="15" xfId="2" applyNumberFormat="1" applyFont="1" applyFill="1" applyBorder="1" applyAlignment="1" applyProtection="1">
      <alignment horizontal="center" vertical="center"/>
      <protection hidden="1"/>
    </xf>
    <xf numFmtId="49" fontId="6" fillId="12" borderId="14" xfId="2" applyNumberFormat="1" applyFont="1" applyFill="1" applyBorder="1" applyAlignment="1" applyProtection="1">
      <alignment horizontal="center" vertical="center"/>
      <protection hidden="1"/>
    </xf>
    <xf numFmtId="49" fontId="6" fillId="12" borderId="16" xfId="2" applyNumberFormat="1" applyFont="1" applyFill="1" applyBorder="1" applyAlignment="1" applyProtection="1">
      <alignment horizontal="center" vertical="center"/>
      <protection hidden="1"/>
    </xf>
    <xf numFmtId="49" fontId="6" fillId="12" borderId="16" xfId="2" applyNumberFormat="1" applyFont="1" applyFill="1" applyBorder="1" applyAlignment="1" applyProtection="1">
      <alignment horizontal="right" vertical="center"/>
      <protection hidden="1"/>
    </xf>
    <xf numFmtId="49" fontId="6" fillId="12" borderId="17" xfId="2" applyNumberFormat="1" applyFont="1" applyFill="1" applyBorder="1" applyAlignment="1" applyProtection="1">
      <alignment horizontal="center" vertical="center"/>
      <protection hidden="1"/>
    </xf>
    <xf numFmtId="49" fontId="6" fillId="12" borderId="18" xfId="2" applyNumberFormat="1" applyFont="1" applyFill="1" applyBorder="1" applyAlignment="1" applyProtection="1">
      <alignment horizontal="center" vertical="center"/>
      <protection hidden="1"/>
    </xf>
    <xf numFmtId="0" fontId="12" fillId="10" borderId="59" xfId="2" applyFont="1" applyFill="1" applyBorder="1" applyAlignment="1" applyProtection="1">
      <alignment horizontal="center" vertical="center"/>
      <protection hidden="1"/>
    </xf>
    <xf numFmtId="0" fontId="6" fillId="12" borderId="99" xfId="2" applyFont="1" applyFill="1" applyBorder="1" applyAlignment="1" applyProtection="1">
      <alignment horizontal="right" vertical="center"/>
      <protection hidden="1"/>
    </xf>
    <xf numFmtId="49" fontId="6" fillId="12" borderId="99" xfId="2" applyNumberFormat="1" applyFont="1" applyFill="1" applyBorder="1" applyAlignment="1" applyProtection="1">
      <alignment horizontal="left" vertical="center"/>
      <protection hidden="1"/>
    </xf>
    <xf numFmtId="49" fontId="6" fillId="12" borderId="6" xfId="2" applyNumberFormat="1" applyFont="1" applyFill="1" applyBorder="1" applyAlignment="1" applyProtection="1">
      <alignment horizontal="left" vertical="center"/>
      <protection hidden="1"/>
    </xf>
    <xf numFmtId="49" fontId="6" fillId="12" borderId="96" xfId="2" applyNumberFormat="1" applyFont="1" applyFill="1" applyBorder="1" applyAlignment="1" applyProtection="1">
      <alignment horizontal="left" vertical="center"/>
      <protection hidden="1"/>
    </xf>
    <xf numFmtId="49" fontId="6" fillId="12" borderId="96" xfId="2" applyNumberFormat="1" applyFont="1" applyFill="1" applyBorder="1" applyAlignment="1" applyProtection="1">
      <alignment horizontal="center" vertical="center"/>
      <protection hidden="1"/>
    </xf>
    <xf numFmtId="49" fontId="6" fillId="12" borderId="6" xfId="2" applyNumberFormat="1" applyFont="1" applyFill="1" applyBorder="1" applyAlignment="1" applyProtection="1">
      <alignment horizontal="center" vertical="center"/>
      <protection hidden="1"/>
    </xf>
    <xf numFmtId="49" fontId="6" fillId="12" borderId="100" xfId="2" applyNumberFormat="1" applyFont="1" applyFill="1" applyBorder="1" applyAlignment="1" applyProtection="1">
      <alignment horizontal="center" vertical="center"/>
      <protection hidden="1"/>
    </xf>
    <xf numFmtId="49" fontId="6" fillId="12" borderId="100" xfId="2" applyNumberFormat="1" applyFont="1" applyFill="1" applyBorder="1" applyAlignment="1" applyProtection="1">
      <alignment horizontal="right" vertical="center"/>
      <protection hidden="1"/>
    </xf>
    <xf numFmtId="49" fontId="6" fillId="12" borderId="101" xfId="2" applyNumberFormat="1" applyFont="1" applyFill="1" applyBorder="1" applyAlignment="1" applyProtection="1">
      <alignment horizontal="center" vertical="center"/>
      <protection hidden="1"/>
    </xf>
    <xf numFmtId="0" fontId="23" fillId="0" borderId="0" xfId="0" applyFont="1" applyProtection="1">
      <alignment vertical="center"/>
      <protection hidden="1"/>
    </xf>
    <xf numFmtId="0" fontId="23" fillId="16" borderId="3" xfId="0" applyFont="1" applyFill="1" applyBorder="1" applyProtection="1">
      <alignment vertical="center"/>
      <protection hidden="1"/>
    </xf>
    <xf numFmtId="0" fontId="44" fillId="16" borderId="3" xfId="0" applyFont="1" applyFill="1" applyBorder="1" applyProtection="1">
      <alignment vertical="center"/>
      <protection hidden="1"/>
    </xf>
    <xf numFmtId="0" fontId="44" fillId="16" borderId="4" xfId="0" applyFont="1" applyFill="1" applyBorder="1" applyProtection="1">
      <alignment vertical="center"/>
      <protection hidden="1"/>
    </xf>
    <xf numFmtId="0" fontId="44" fillId="0" borderId="0" xfId="0" applyFont="1" applyProtection="1">
      <alignment vertical="center"/>
      <protection hidden="1"/>
    </xf>
    <xf numFmtId="0" fontId="23" fillId="0" borderId="0" xfId="0" applyFont="1" applyAlignment="1" applyProtection="1">
      <alignment horizontal="center" vertical="center"/>
      <protection hidden="1"/>
    </xf>
    <xf numFmtId="0" fontId="23" fillId="16" borderId="2" xfId="0" applyFont="1" applyFill="1" applyBorder="1" applyAlignment="1" applyProtection="1">
      <alignment horizontal="center" vertical="center"/>
      <protection hidden="1"/>
    </xf>
    <xf numFmtId="0" fontId="23" fillId="16" borderId="3" xfId="0" applyFont="1" applyFill="1" applyBorder="1" applyAlignment="1" applyProtection="1">
      <alignment horizontal="left" vertical="center"/>
      <protection hidden="1"/>
    </xf>
    <xf numFmtId="0" fontId="23" fillId="16" borderId="4" xfId="0" applyFont="1" applyFill="1" applyBorder="1" applyProtection="1">
      <alignment vertical="center"/>
      <protection hidden="1"/>
    </xf>
    <xf numFmtId="0" fontId="23" fillId="16" borderId="118" xfId="0" applyFont="1" applyFill="1" applyBorder="1" applyAlignment="1" applyProtection="1">
      <alignment horizontal="center" vertical="center"/>
      <protection hidden="1"/>
    </xf>
    <xf numFmtId="0" fontId="23" fillId="16" borderId="119" xfId="0" applyFont="1" applyFill="1" applyBorder="1" applyAlignment="1" applyProtection="1">
      <alignment horizontal="center" vertical="center"/>
      <protection hidden="1"/>
    </xf>
    <xf numFmtId="0" fontId="23" fillId="16" borderId="120" xfId="0" applyFont="1" applyFill="1" applyBorder="1" applyAlignment="1" applyProtection="1">
      <alignment horizontal="center" vertical="center"/>
      <protection hidden="1"/>
    </xf>
    <xf numFmtId="0" fontId="7" fillId="0" borderId="0" xfId="0" applyFont="1" applyProtection="1">
      <alignment vertical="center"/>
      <protection hidden="1"/>
    </xf>
    <xf numFmtId="0" fontId="23" fillId="12" borderId="19" xfId="2" applyFont="1" applyFill="1" applyBorder="1" applyAlignment="1" applyProtection="1">
      <alignment horizontal="left" vertical="center" shrinkToFit="1"/>
      <protection hidden="1"/>
    </xf>
    <xf numFmtId="0" fontId="23" fillId="12" borderId="69" xfId="2" applyFont="1" applyFill="1" applyBorder="1" applyAlignment="1" applyProtection="1">
      <alignment horizontal="left" vertical="center" shrinkToFit="1"/>
      <protection hidden="1"/>
    </xf>
    <xf numFmtId="0" fontId="21" fillId="0" borderId="0" xfId="2" applyFont="1" applyAlignment="1" applyProtection="1">
      <alignment vertical="center"/>
      <protection hidden="1"/>
    </xf>
    <xf numFmtId="0" fontId="15" fillId="0" borderId="0" xfId="0" applyFont="1" applyProtection="1">
      <alignment vertical="center"/>
      <protection hidden="1"/>
    </xf>
    <xf numFmtId="176" fontId="22" fillId="0" borderId="0" xfId="2" applyNumberFormat="1" applyFont="1" applyAlignment="1" applyProtection="1">
      <alignment vertical="center" shrinkToFit="1"/>
      <protection hidden="1"/>
    </xf>
    <xf numFmtId="42" fontId="21" fillId="0" borderId="0" xfId="2" applyNumberFormat="1" applyFont="1" applyAlignment="1" applyProtection="1">
      <alignment horizontal="right" shrinkToFit="1"/>
      <protection hidden="1"/>
    </xf>
    <xf numFmtId="0" fontId="14" fillId="0" borderId="0" xfId="2" applyFont="1" applyAlignment="1" applyProtection="1">
      <alignment vertical="center"/>
      <protection hidden="1"/>
    </xf>
    <xf numFmtId="0" fontId="14" fillId="0" borderId="0" xfId="2" applyFont="1" applyAlignment="1" applyProtection="1">
      <alignment horizontal="distributed" vertical="center"/>
      <protection hidden="1"/>
    </xf>
    <xf numFmtId="0" fontId="14" fillId="0" borderId="0" xfId="2" applyFont="1" applyAlignment="1" applyProtection="1">
      <alignment horizontal="center" vertical="center"/>
      <protection hidden="1"/>
    </xf>
    <xf numFmtId="0" fontId="14" fillId="0" borderId="43" xfId="2" applyFont="1" applyBorder="1" applyAlignment="1" applyProtection="1">
      <alignment horizontal="center" vertical="center"/>
      <protection hidden="1"/>
    </xf>
    <xf numFmtId="0" fontId="14" fillId="0" borderId="42" xfId="2" applyFont="1" applyBorder="1" applyAlignment="1" applyProtection="1">
      <alignment horizontal="center" vertical="center"/>
      <protection hidden="1"/>
    </xf>
    <xf numFmtId="0" fontId="14" fillId="0" borderId="20" xfId="2" applyFont="1" applyBorder="1" applyAlignment="1" applyProtection="1">
      <alignment horizontal="center" vertical="center"/>
      <protection hidden="1"/>
    </xf>
    <xf numFmtId="0" fontId="14" fillId="0" borderId="41" xfId="2" applyFont="1" applyBorder="1" applyAlignment="1" applyProtection="1">
      <alignment horizontal="center" vertical="center"/>
      <protection hidden="1"/>
    </xf>
    <xf numFmtId="0" fontId="14" fillId="0" borderId="46" xfId="2" applyFont="1" applyBorder="1" applyAlignment="1" applyProtection="1">
      <alignment horizontal="center" vertical="center"/>
      <protection hidden="1"/>
    </xf>
    <xf numFmtId="0" fontId="14" fillId="0" borderId="26" xfId="2" applyFont="1" applyBorder="1" applyAlignment="1" applyProtection="1">
      <alignment horizontal="center" vertical="center"/>
      <protection hidden="1"/>
    </xf>
    <xf numFmtId="0" fontId="15" fillId="0" borderId="0" xfId="0" applyFont="1" applyAlignment="1" applyProtection="1">
      <alignment horizontal="center" vertical="center"/>
      <protection hidden="1"/>
    </xf>
    <xf numFmtId="0" fontId="15" fillId="0" borderId="0" xfId="0" applyFont="1" applyAlignment="1" applyProtection="1">
      <alignment horizontal="left" vertical="center"/>
      <protection hidden="1"/>
    </xf>
    <xf numFmtId="0" fontId="47" fillId="0" borderId="0" xfId="0" applyFont="1" applyProtection="1">
      <alignment vertical="center"/>
      <protection hidden="1"/>
    </xf>
    <xf numFmtId="0" fontId="47" fillId="0" borderId="61" xfId="0" applyFont="1" applyBorder="1" applyProtection="1">
      <alignment vertical="center"/>
      <protection hidden="1"/>
    </xf>
    <xf numFmtId="0" fontId="47" fillId="0" borderId="62" xfId="0" applyFont="1" applyBorder="1" applyProtection="1">
      <alignment vertical="center"/>
      <protection hidden="1"/>
    </xf>
    <xf numFmtId="0" fontId="48" fillId="0" borderId="0" xfId="0" applyFont="1" applyProtection="1">
      <alignment vertical="center"/>
      <protection hidden="1"/>
    </xf>
    <xf numFmtId="0" fontId="48" fillId="0" borderId="0" xfId="0" applyFont="1" applyAlignment="1" applyProtection="1">
      <alignment horizontal="center" vertical="center"/>
      <protection hidden="1"/>
    </xf>
    <xf numFmtId="0" fontId="49" fillId="0" borderId="60" xfId="0" applyFont="1" applyBorder="1" applyAlignment="1" applyProtection="1">
      <alignment horizontal="left"/>
      <protection hidden="1"/>
    </xf>
    <xf numFmtId="0" fontId="46" fillId="0" borderId="123" xfId="2" applyFont="1" applyBorder="1" applyAlignment="1" applyProtection="1">
      <alignment horizontal="center" vertical="top" wrapText="1"/>
      <protection hidden="1"/>
    </xf>
    <xf numFmtId="0" fontId="0" fillId="0" borderId="60" xfId="0" applyBorder="1" applyProtection="1">
      <alignment vertical="center"/>
      <protection hidden="1"/>
    </xf>
    <xf numFmtId="0" fontId="29" fillId="0" borderId="62" xfId="0" applyFont="1" applyBorder="1" applyProtection="1">
      <alignment vertical="center"/>
      <protection hidden="1"/>
    </xf>
    <xf numFmtId="0" fontId="0" fillId="0" borderId="102" xfId="0" applyBorder="1" applyProtection="1">
      <alignment vertical="center"/>
      <protection hidden="1"/>
    </xf>
    <xf numFmtId="0" fontId="29" fillId="0" borderId="103" xfId="0" applyFont="1" applyBorder="1" applyProtection="1">
      <alignment vertical="center"/>
      <protection hidden="1"/>
    </xf>
    <xf numFmtId="0" fontId="0" fillId="0" borderId="63" xfId="0" applyBorder="1" applyProtection="1">
      <alignment vertical="center"/>
      <protection hidden="1"/>
    </xf>
    <xf numFmtId="0" fontId="29" fillId="0" borderId="64" xfId="0" applyFont="1" applyBorder="1" applyProtection="1">
      <alignment vertical="center"/>
      <protection hidden="1"/>
    </xf>
    <xf numFmtId="0" fontId="33" fillId="0" borderId="60" xfId="0" applyFont="1" applyBorder="1" applyProtection="1">
      <alignment vertical="center"/>
      <protection hidden="1"/>
    </xf>
    <xf numFmtId="0" fontId="34" fillId="0" borderId="62" xfId="0" applyFont="1" applyBorder="1" applyProtection="1">
      <alignment vertical="center"/>
      <protection hidden="1"/>
    </xf>
    <xf numFmtId="0" fontId="33" fillId="0" borderId="102" xfId="0" applyFont="1" applyBorder="1" applyProtection="1">
      <alignment vertical="center"/>
      <protection hidden="1"/>
    </xf>
    <xf numFmtId="0" fontId="34" fillId="0" borderId="103" xfId="0" applyFont="1" applyBorder="1" applyProtection="1">
      <alignment vertical="center"/>
      <protection hidden="1"/>
    </xf>
    <xf numFmtId="0" fontId="0" fillId="0" borderId="6" xfId="0" applyBorder="1" applyProtection="1">
      <alignment vertical="center"/>
      <protection hidden="1"/>
    </xf>
    <xf numFmtId="0" fontId="29" fillId="0" borderId="6" xfId="0" applyFont="1" applyBorder="1" applyProtection="1">
      <alignment vertical="center"/>
      <protection hidden="1"/>
    </xf>
    <xf numFmtId="49" fontId="23" fillId="16" borderId="90" xfId="2" applyNumberFormat="1" applyFont="1" applyFill="1" applyBorder="1" applyAlignment="1" applyProtection="1">
      <alignment horizontal="center" vertical="center"/>
      <protection locked="0"/>
    </xf>
    <xf numFmtId="49" fontId="23" fillId="16" borderId="78" xfId="2" quotePrefix="1" applyNumberFormat="1" applyFont="1" applyFill="1" applyBorder="1" applyAlignment="1" applyProtection="1">
      <alignment horizontal="center" vertical="center"/>
      <protection locked="0"/>
    </xf>
    <xf numFmtId="49" fontId="23" fillId="16" borderId="78" xfId="2" applyNumberFormat="1" applyFont="1" applyFill="1" applyBorder="1" applyAlignment="1" applyProtection="1">
      <alignment horizontal="center" vertical="center"/>
      <protection locked="0"/>
    </xf>
    <xf numFmtId="49" fontId="23" fillId="16" borderId="84" xfId="2" quotePrefix="1" applyNumberFormat="1" applyFont="1" applyFill="1" applyBorder="1" applyAlignment="1" applyProtection="1">
      <alignment horizontal="center" vertical="center"/>
      <protection locked="0"/>
    </xf>
    <xf numFmtId="49" fontId="23" fillId="16" borderId="72" xfId="2" applyNumberFormat="1" applyFont="1" applyFill="1" applyBorder="1" applyAlignment="1" applyProtection="1">
      <alignment horizontal="center" vertical="center"/>
      <protection locked="0"/>
    </xf>
    <xf numFmtId="0" fontId="23" fillId="0" borderId="146" xfId="2" applyFont="1" applyBorder="1" applyAlignment="1" applyProtection="1">
      <alignment horizontal="right" vertical="center"/>
      <protection locked="0"/>
    </xf>
    <xf numFmtId="49" fontId="23" fillId="0" borderId="147" xfId="2" applyNumberFormat="1" applyFont="1" applyBorder="1" applyAlignment="1" applyProtection="1">
      <alignment horizontal="center" vertical="center"/>
      <protection locked="0"/>
    </xf>
    <xf numFmtId="49" fontId="23" fillId="0" borderId="149" xfId="2" applyNumberFormat="1" applyFont="1" applyBorder="1" applyAlignment="1" applyProtection="1">
      <alignment horizontal="center" vertical="center"/>
      <protection locked="0"/>
    </xf>
    <xf numFmtId="49" fontId="23" fillId="0" borderId="149" xfId="2" applyNumberFormat="1" applyFont="1" applyBorder="1" applyAlignment="1" applyProtection="1">
      <alignment horizontal="right" vertical="center"/>
      <protection locked="0"/>
    </xf>
    <xf numFmtId="49" fontId="23" fillId="12" borderId="42" xfId="2" applyNumberFormat="1" applyFont="1" applyFill="1" applyBorder="1" applyAlignment="1" applyProtection="1">
      <alignment horizontal="center" vertical="center"/>
      <protection hidden="1"/>
    </xf>
    <xf numFmtId="49" fontId="23" fillId="12" borderId="152"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4" fillId="15" borderId="158" xfId="2" applyFont="1" applyFill="1" applyBorder="1" applyAlignment="1" applyProtection="1">
      <alignment horizontal="center" vertical="center" wrapText="1"/>
      <protection hidden="1"/>
    </xf>
    <xf numFmtId="176" fontId="22" fillId="0" borderId="102" xfId="2" applyNumberFormat="1" applyFont="1" applyBorder="1" applyAlignment="1" applyProtection="1">
      <alignment vertical="center" shrinkToFit="1"/>
      <protection hidden="1"/>
    </xf>
    <xf numFmtId="0" fontId="14" fillId="0" borderId="102" xfId="2" applyFont="1" applyBorder="1" applyAlignment="1" applyProtection="1">
      <alignment vertical="center"/>
      <protection hidden="1"/>
    </xf>
    <xf numFmtId="0" fontId="14" fillId="0" borderId="0" xfId="2" applyFont="1" applyAlignment="1" applyProtection="1">
      <alignment horizontal="left" vertical="center"/>
      <protection hidden="1"/>
    </xf>
    <xf numFmtId="0" fontId="14" fillId="0" borderId="105" xfId="2" applyFont="1" applyBorder="1" applyAlignment="1" applyProtection="1">
      <alignment horizontal="center" vertical="center"/>
      <protection hidden="1"/>
    </xf>
    <xf numFmtId="0" fontId="14" fillId="0" borderId="152" xfId="2" applyFont="1" applyBorder="1" applyAlignment="1" applyProtection="1">
      <alignment horizontal="center" vertical="center"/>
      <protection hidden="1"/>
    </xf>
    <xf numFmtId="0" fontId="14" fillId="0" borderId="106" xfId="2" applyFont="1" applyBorder="1" applyAlignment="1" applyProtection="1">
      <alignment horizontal="center" vertical="center"/>
      <protection hidden="1"/>
    </xf>
    <xf numFmtId="0" fontId="6" fillId="0" borderId="0" xfId="0" applyFont="1" applyProtection="1">
      <alignment vertical="center"/>
      <protection hidden="1"/>
    </xf>
    <xf numFmtId="0" fontId="6" fillId="0" borderId="0" xfId="0" applyFont="1" applyAlignment="1" applyProtection="1">
      <alignment horizontal="center" vertical="center"/>
      <protection hidden="1"/>
    </xf>
    <xf numFmtId="0" fontId="24" fillId="0" borderId="0" xfId="0" applyFont="1" applyProtection="1">
      <alignment vertical="center"/>
      <protection hidden="1"/>
    </xf>
    <xf numFmtId="0" fontId="41" fillId="0" borderId="0" xfId="2" applyFont="1" applyAlignment="1" applyProtection="1">
      <alignment vertical="center" wrapText="1"/>
      <protection hidden="1"/>
    </xf>
    <xf numFmtId="0" fontId="40" fillId="0" borderId="6" xfId="2" applyFont="1" applyBorder="1" applyAlignment="1" applyProtection="1">
      <alignment vertical="center" wrapText="1"/>
      <protection hidden="1"/>
    </xf>
    <xf numFmtId="0" fontId="23" fillId="0" borderId="0" xfId="0" applyFont="1" applyAlignment="1" applyProtection="1">
      <alignment horizontal="left" vertical="center"/>
      <protection hidden="1"/>
    </xf>
    <xf numFmtId="0" fontId="41" fillId="0" borderId="0" xfId="2" applyFont="1" applyAlignment="1" applyProtection="1">
      <alignment horizontal="center" vertical="center" wrapText="1"/>
      <protection hidden="1"/>
    </xf>
    <xf numFmtId="0" fontId="63" fillId="19" borderId="1" xfId="0" applyFont="1" applyFill="1" applyBorder="1" applyAlignment="1">
      <alignment horizontal="center" vertical="center" wrapText="1"/>
    </xf>
    <xf numFmtId="0" fontId="42" fillId="2" borderId="1" xfId="1" applyFont="1" applyFill="1" applyBorder="1" applyAlignment="1">
      <alignment horizontal="center" vertical="center"/>
    </xf>
    <xf numFmtId="0" fontId="42" fillId="2" borderId="1" xfId="1" applyFont="1" applyFill="1" applyBorder="1" applyAlignment="1">
      <alignment horizontal="center" vertical="center" wrapText="1"/>
    </xf>
    <xf numFmtId="0" fontId="42" fillId="3" borderId="1" xfId="1" applyFont="1" applyFill="1" applyBorder="1" applyAlignment="1">
      <alignment horizontal="center" vertical="center"/>
    </xf>
    <xf numFmtId="0" fontId="42" fillId="3" borderId="1" xfId="1" applyFont="1" applyFill="1" applyBorder="1" applyAlignment="1">
      <alignment horizontal="center" vertical="center" wrapText="1"/>
    </xf>
    <xf numFmtId="0" fontId="63" fillId="13" borderId="1" xfId="0" applyFont="1" applyFill="1" applyBorder="1" applyAlignment="1">
      <alignment horizontal="center" vertical="center"/>
    </xf>
    <xf numFmtId="0" fontId="63" fillId="13" borderId="1" xfId="0" applyFont="1" applyFill="1" applyBorder="1">
      <alignment vertical="center"/>
    </xf>
    <xf numFmtId="0" fontId="63" fillId="0" borderId="0" xfId="0" applyFont="1">
      <alignment vertical="center"/>
    </xf>
    <xf numFmtId="0" fontId="63" fillId="4" borderId="1" xfId="0" applyFont="1" applyFill="1" applyBorder="1" applyAlignment="1">
      <alignment horizontal="center" vertical="center"/>
    </xf>
    <xf numFmtId="0" fontId="63" fillId="0" borderId="0" xfId="0" applyFont="1" applyAlignment="1">
      <alignment horizontal="center" vertical="center"/>
    </xf>
    <xf numFmtId="0" fontId="63" fillId="5" borderId="1" xfId="0" applyFont="1" applyFill="1" applyBorder="1" applyAlignment="1">
      <alignment horizontal="center" vertical="center"/>
    </xf>
    <xf numFmtId="0" fontId="23" fillId="20" borderId="88" xfId="2" quotePrefix="1" applyFont="1" applyFill="1" applyBorder="1" applyAlignment="1" applyProtection="1">
      <alignment horizontal="left" vertical="center" shrinkToFit="1"/>
      <protection locked="0"/>
    </xf>
    <xf numFmtId="0" fontId="23" fillId="20" borderId="76" xfId="2" applyFont="1" applyFill="1" applyBorder="1" applyAlignment="1" applyProtection="1">
      <alignment horizontal="left" vertical="center" shrinkToFit="1"/>
      <protection locked="0"/>
    </xf>
    <xf numFmtId="0" fontId="23" fillId="20" borderId="82" xfId="2" applyFont="1" applyFill="1" applyBorder="1" applyAlignment="1" applyProtection="1">
      <alignment horizontal="left" vertical="center" shrinkToFit="1"/>
      <protection locked="0"/>
    </xf>
    <xf numFmtId="0" fontId="23" fillId="20" borderId="70" xfId="2" quotePrefix="1" applyFont="1" applyFill="1" applyBorder="1" applyAlignment="1" applyProtection="1">
      <alignment horizontal="left" vertical="center" shrinkToFit="1"/>
      <protection locked="0"/>
    </xf>
    <xf numFmtId="0" fontId="23" fillId="20" borderId="145" xfId="2" applyFont="1" applyFill="1" applyBorder="1" applyAlignment="1" applyProtection="1">
      <alignment horizontal="left" vertical="center" shrinkToFit="1"/>
      <protection locked="0"/>
    </xf>
    <xf numFmtId="0" fontId="64" fillId="0" borderId="0" xfId="0" applyFont="1" applyProtection="1">
      <alignment vertical="center"/>
      <protection hidden="1"/>
    </xf>
    <xf numFmtId="0" fontId="37" fillId="16" borderId="2" xfId="0" applyFont="1" applyFill="1" applyBorder="1" applyProtection="1">
      <alignment vertical="center"/>
      <protection hidden="1"/>
    </xf>
    <xf numFmtId="0" fontId="37" fillId="16" borderId="3" xfId="0" applyFont="1" applyFill="1" applyBorder="1" applyAlignment="1" applyProtection="1">
      <alignment horizontal="center" vertical="center"/>
      <protection hidden="1"/>
    </xf>
    <xf numFmtId="49" fontId="38" fillId="12" borderId="7" xfId="2" applyNumberFormat="1" applyFont="1" applyFill="1" applyBorder="1" applyAlignment="1" applyProtection="1">
      <alignment horizontal="right" vertical="center"/>
      <protection hidden="1"/>
    </xf>
    <xf numFmtId="49" fontId="38" fillId="12" borderId="107" xfId="2" applyNumberFormat="1" applyFont="1" applyFill="1" applyBorder="1" applyAlignment="1" applyProtection="1">
      <alignment horizontal="right" vertical="center"/>
      <protection hidden="1"/>
    </xf>
    <xf numFmtId="49" fontId="23" fillId="12" borderId="21" xfId="2" applyNumberFormat="1" applyFont="1" applyFill="1" applyBorder="1" applyAlignment="1" applyProtection="1">
      <alignment horizontal="left" vertical="center" shrinkToFit="1"/>
      <protection hidden="1"/>
    </xf>
    <xf numFmtId="49" fontId="23" fillId="12" borderId="104" xfId="2" applyNumberFormat="1" applyFont="1" applyFill="1" applyBorder="1" applyAlignment="1" applyProtection="1">
      <alignment horizontal="left" vertical="center" shrinkToFit="1"/>
      <protection hidden="1"/>
    </xf>
    <xf numFmtId="49" fontId="23" fillId="20" borderId="93" xfId="2" applyNumberFormat="1" applyFont="1" applyFill="1" applyBorder="1" applyAlignment="1" applyProtection="1">
      <alignment horizontal="left" vertical="center"/>
      <protection locked="0"/>
    </xf>
    <xf numFmtId="49" fontId="23" fillId="20" borderId="81" xfId="2" applyNumberFormat="1" applyFont="1" applyFill="1" applyBorder="1" applyAlignment="1" applyProtection="1">
      <alignment horizontal="left" vertical="center"/>
      <protection locked="0"/>
    </xf>
    <xf numFmtId="49" fontId="23" fillId="20" borderId="87" xfId="2" applyNumberFormat="1" applyFont="1" applyFill="1" applyBorder="1" applyAlignment="1" applyProtection="1">
      <alignment horizontal="left" vertical="center"/>
      <protection locked="0"/>
    </xf>
    <xf numFmtId="49" fontId="23" fillId="20" borderId="75" xfId="2" applyNumberFormat="1" applyFont="1" applyFill="1" applyBorder="1" applyAlignment="1" applyProtection="1">
      <alignment horizontal="left" vertical="center"/>
      <protection locked="0"/>
    </xf>
    <xf numFmtId="49" fontId="23" fillId="20" borderId="81" xfId="2" applyNumberFormat="1" applyFont="1" applyFill="1" applyBorder="1" applyAlignment="1" applyProtection="1">
      <alignment horizontal="left" vertical="center" shrinkToFit="1"/>
      <protection locked="0"/>
    </xf>
    <xf numFmtId="49" fontId="23" fillId="20" borderId="87" xfId="2" applyNumberFormat="1" applyFont="1" applyFill="1" applyBorder="1" applyAlignment="1" applyProtection="1">
      <alignment horizontal="left" vertical="center" shrinkToFit="1"/>
      <protection locked="0"/>
    </xf>
    <xf numFmtId="49" fontId="23" fillId="20" borderId="150" xfId="2" applyNumberFormat="1" applyFont="1" applyFill="1" applyBorder="1" applyAlignment="1" applyProtection="1">
      <alignment horizontal="left" vertical="center" shrinkToFit="1"/>
      <protection locked="0"/>
    </xf>
    <xf numFmtId="0" fontId="61" fillId="0" borderId="58" xfId="2" applyFont="1" applyBorder="1" applyAlignment="1" applyProtection="1">
      <alignment horizontal="center" vertical="top"/>
      <protection hidden="1"/>
    </xf>
    <xf numFmtId="0" fontId="61" fillId="0" borderId="125" xfId="2" applyFont="1" applyBorder="1" applyAlignment="1" applyProtection="1">
      <alignment horizontal="center" vertical="top"/>
      <protection hidden="1"/>
    </xf>
    <xf numFmtId="49" fontId="23" fillId="0" borderId="91" xfId="2" applyNumberFormat="1" applyFont="1" applyBorder="1" applyAlignment="1" applyProtection="1">
      <alignment horizontal="left" vertical="center" shrinkToFit="1"/>
      <protection locked="0"/>
    </xf>
    <xf numFmtId="49" fontId="23" fillId="0" borderId="79" xfId="2" applyNumberFormat="1" applyFont="1" applyBorder="1" applyAlignment="1" applyProtection="1">
      <alignment horizontal="left" vertical="center" shrinkToFit="1"/>
      <protection locked="0"/>
    </xf>
    <xf numFmtId="49" fontId="23" fillId="0" borderId="85" xfId="2" applyNumberFormat="1" applyFont="1" applyBorder="1" applyAlignment="1" applyProtection="1">
      <alignment horizontal="left" vertical="center" shrinkToFit="1"/>
      <protection locked="0"/>
    </xf>
    <xf numFmtId="49" fontId="23" fillId="0" borderId="73" xfId="2" applyNumberFormat="1" applyFont="1" applyBorder="1" applyAlignment="1" applyProtection="1">
      <alignment horizontal="left" vertical="center" shrinkToFit="1"/>
      <protection locked="0"/>
    </xf>
    <xf numFmtId="49" fontId="23" fillId="0" borderId="148" xfId="2" applyNumberFormat="1" applyFont="1" applyBorder="1" applyAlignment="1" applyProtection="1">
      <alignment horizontal="left" vertical="center" shrinkToFit="1"/>
      <protection locked="0"/>
    </xf>
    <xf numFmtId="49" fontId="23" fillId="0" borderId="89" xfId="2" applyNumberFormat="1" applyFont="1" applyBorder="1" applyAlignment="1" applyProtection="1">
      <alignment horizontal="left" vertical="center" shrinkToFit="1"/>
      <protection locked="0"/>
    </xf>
    <xf numFmtId="49" fontId="23" fillId="0" borderId="90" xfId="2" applyNumberFormat="1" applyFont="1" applyBorder="1" applyAlignment="1" applyProtection="1">
      <alignment horizontal="left" vertical="center" shrinkToFit="1"/>
      <protection locked="0"/>
    </xf>
    <xf numFmtId="49" fontId="23" fillId="0" borderId="77" xfId="2" applyNumberFormat="1" applyFont="1" applyBorder="1" applyAlignment="1" applyProtection="1">
      <alignment horizontal="left" vertical="center" shrinkToFit="1"/>
      <protection locked="0"/>
    </xf>
    <xf numFmtId="49" fontId="23" fillId="0" borderId="78" xfId="2" applyNumberFormat="1" applyFont="1" applyBorder="1" applyAlignment="1" applyProtection="1">
      <alignment horizontal="left" vertical="center" shrinkToFit="1"/>
      <protection locked="0"/>
    </xf>
    <xf numFmtId="49" fontId="23" fillId="0" borderId="83" xfId="2" applyNumberFormat="1" applyFont="1" applyBorder="1" applyAlignment="1" applyProtection="1">
      <alignment horizontal="left" vertical="center" shrinkToFit="1"/>
      <protection locked="0"/>
    </xf>
    <xf numFmtId="49" fontId="23" fillId="0" borderId="84" xfId="2" applyNumberFormat="1" applyFont="1" applyBorder="1" applyAlignment="1" applyProtection="1">
      <alignment horizontal="left" vertical="center" shrinkToFit="1"/>
      <protection locked="0"/>
    </xf>
    <xf numFmtId="49" fontId="23" fillId="0" borderId="71" xfId="2" applyNumberFormat="1" applyFont="1" applyBorder="1" applyAlignment="1" applyProtection="1">
      <alignment horizontal="left" vertical="center" shrinkToFit="1"/>
      <protection locked="0"/>
    </xf>
    <xf numFmtId="49" fontId="23" fillId="0" borderId="72" xfId="2" applyNumberFormat="1" applyFont="1" applyBorder="1" applyAlignment="1" applyProtection="1">
      <alignment horizontal="left" vertical="center" shrinkToFit="1"/>
      <protection locked="0"/>
    </xf>
    <xf numFmtId="49" fontId="23" fillId="0" borderId="146" xfId="2" applyNumberFormat="1" applyFont="1" applyBorder="1" applyAlignment="1" applyProtection="1">
      <alignment horizontal="left" vertical="center" shrinkToFit="1"/>
      <protection locked="0"/>
    </xf>
    <xf numFmtId="49" fontId="23" fillId="0" borderId="147" xfId="2" applyNumberFormat="1" applyFont="1" applyBorder="1" applyAlignment="1" applyProtection="1">
      <alignment horizontal="left" vertical="center" shrinkToFit="1"/>
      <protection locked="0"/>
    </xf>
    <xf numFmtId="0" fontId="55" fillId="15" borderId="0" xfId="2" applyFont="1" applyFill="1" applyAlignment="1" applyProtection="1">
      <alignment horizontal="left" vertical="center"/>
      <protection hidden="1"/>
    </xf>
    <xf numFmtId="0" fontId="55" fillId="15" borderId="23" xfId="2" applyFont="1" applyFill="1" applyBorder="1" applyAlignment="1" applyProtection="1">
      <alignment horizontal="left" vertical="center"/>
      <protection hidden="1"/>
    </xf>
    <xf numFmtId="0" fontId="62" fillId="16" borderId="33" xfId="2" applyFont="1" applyFill="1" applyBorder="1" applyAlignment="1" applyProtection="1">
      <alignment vertical="center"/>
      <protection hidden="1"/>
    </xf>
    <xf numFmtId="0" fontId="62" fillId="16" borderId="35" xfId="2" applyFont="1" applyFill="1" applyBorder="1" applyAlignment="1" applyProtection="1">
      <alignment vertical="center"/>
      <protection hidden="1"/>
    </xf>
    <xf numFmtId="0" fontId="46" fillId="16" borderId="51" xfId="2" applyFont="1" applyFill="1" applyBorder="1" applyAlignment="1" applyProtection="1">
      <alignment horizontal="right" vertical="center" wrapText="1"/>
      <protection hidden="1"/>
    </xf>
    <xf numFmtId="0" fontId="0" fillId="16" borderId="50" xfId="0" applyFill="1" applyBorder="1" applyProtection="1">
      <alignment vertical="center"/>
      <protection hidden="1"/>
    </xf>
    <xf numFmtId="0" fontId="29" fillId="16" borderId="52" xfId="0" applyFont="1" applyFill="1" applyBorder="1" applyProtection="1">
      <alignment vertical="center"/>
      <protection hidden="1"/>
    </xf>
    <xf numFmtId="0" fontId="29" fillId="16" borderId="103" xfId="0" applyFont="1" applyFill="1" applyBorder="1" applyProtection="1">
      <alignment vertical="center"/>
      <protection hidden="1"/>
    </xf>
    <xf numFmtId="0" fontId="50" fillId="16" borderId="110" xfId="0" applyFont="1" applyFill="1" applyBorder="1" applyAlignment="1" applyProtection="1">
      <alignment horizontal="right" vertical="center"/>
      <protection hidden="1"/>
    </xf>
    <xf numFmtId="0" fontId="0" fillId="16" borderId="135" xfId="0" applyFill="1" applyBorder="1" applyProtection="1">
      <alignment vertical="center"/>
      <protection hidden="1"/>
    </xf>
    <xf numFmtId="0" fontId="29" fillId="16" borderId="116" xfId="0" applyFont="1" applyFill="1" applyBorder="1" applyProtection="1">
      <alignment vertical="center"/>
      <protection hidden="1"/>
    </xf>
    <xf numFmtId="0" fontId="35" fillId="16" borderId="135" xfId="0" applyFont="1" applyFill="1" applyBorder="1" applyProtection="1">
      <alignment vertical="center"/>
      <protection hidden="1"/>
    </xf>
    <xf numFmtId="0" fontId="36" fillId="16" borderId="135" xfId="0" applyFont="1" applyFill="1" applyBorder="1" applyProtection="1">
      <alignment vertical="center"/>
      <protection hidden="1"/>
    </xf>
    <xf numFmtId="0" fontId="50" fillId="16" borderId="55" xfId="0" applyFont="1" applyFill="1" applyBorder="1" applyAlignment="1" applyProtection="1">
      <alignment horizontal="right" vertical="center"/>
      <protection hidden="1"/>
    </xf>
    <xf numFmtId="0" fontId="58" fillId="15" borderId="24" xfId="2" applyFont="1" applyFill="1" applyBorder="1" applyAlignment="1" applyProtection="1">
      <alignment horizontal="left" vertical="center"/>
      <protection hidden="1"/>
    </xf>
    <xf numFmtId="0" fontId="38" fillId="16" borderId="34" xfId="2" applyFont="1" applyFill="1" applyBorder="1" applyAlignment="1" applyProtection="1">
      <alignment vertical="center"/>
      <protection hidden="1"/>
    </xf>
    <xf numFmtId="0" fontId="32" fillId="0" borderId="0" xfId="2" applyFont="1" applyAlignment="1" applyProtection="1">
      <alignment horizontal="center" vertical="center" wrapText="1"/>
      <protection hidden="1"/>
    </xf>
    <xf numFmtId="0" fontId="43" fillId="0" borderId="0" xfId="0" applyFont="1" applyProtection="1">
      <alignment vertical="center"/>
      <protection hidden="1"/>
    </xf>
    <xf numFmtId="0" fontId="0" fillId="16" borderId="54" xfId="0" applyFill="1" applyBorder="1" applyProtection="1">
      <alignment vertical="center"/>
      <protection hidden="1"/>
    </xf>
    <xf numFmtId="0" fontId="0" fillId="16" borderId="34" xfId="0" applyFill="1" applyBorder="1" applyProtection="1">
      <alignment vertical="center"/>
      <protection hidden="1"/>
    </xf>
    <xf numFmtId="0" fontId="0" fillId="16" borderId="33" xfId="0" applyFill="1" applyBorder="1" applyProtection="1">
      <alignment vertical="center"/>
      <protection hidden="1"/>
    </xf>
    <xf numFmtId="0" fontId="0" fillId="16" borderId="51" xfId="0" applyFill="1" applyBorder="1" applyAlignment="1" applyProtection="1">
      <alignment horizontal="right" vertical="center"/>
      <protection hidden="1"/>
    </xf>
    <xf numFmtId="0" fontId="0" fillId="16" borderId="110" xfId="0" applyFill="1" applyBorder="1" applyAlignment="1" applyProtection="1">
      <alignment horizontal="right" vertical="center"/>
      <protection hidden="1"/>
    </xf>
    <xf numFmtId="0" fontId="0" fillId="16" borderId="139" xfId="0" applyFill="1" applyBorder="1" applyAlignment="1" applyProtection="1">
      <alignment horizontal="right" vertical="center"/>
      <protection hidden="1"/>
    </xf>
    <xf numFmtId="0" fontId="0" fillId="16" borderId="140" xfId="0" applyFill="1" applyBorder="1" applyProtection="1">
      <alignment vertical="center"/>
      <protection hidden="1"/>
    </xf>
    <xf numFmtId="0" fontId="0" fillId="16" borderId="24" xfId="0" applyFill="1" applyBorder="1" applyAlignment="1" applyProtection="1">
      <alignment horizontal="right" vertical="center"/>
      <protection hidden="1"/>
    </xf>
    <xf numFmtId="0" fontId="0" fillId="16" borderId="0" xfId="0" applyFill="1" applyProtection="1">
      <alignment vertical="center"/>
      <protection hidden="1"/>
    </xf>
    <xf numFmtId="0" fontId="0" fillId="16" borderId="55" xfId="0" applyFill="1" applyBorder="1" applyAlignment="1" applyProtection="1">
      <alignment horizontal="right" vertical="center"/>
      <protection hidden="1"/>
    </xf>
    <xf numFmtId="0" fontId="66" fillId="0" borderId="0" xfId="0" applyFont="1" applyProtection="1">
      <alignment vertical="center"/>
      <protection hidden="1"/>
    </xf>
    <xf numFmtId="49" fontId="23" fillId="16" borderId="147" xfId="2" quotePrefix="1" applyNumberFormat="1" applyFont="1" applyFill="1" applyBorder="1" applyAlignment="1" applyProtection="1">
      <alignment horizontal="center" vertical="center"/>
      <protection locked="0"/>
    </xf>
    <xf numFmtId="0" fontId="14" fillId="0" borderId="0" xfId="2" applyFont="1" applyAlignment="1" applyProtection="1">
      <alignment horizontal="center"/>
      <protection hidden="1"/>
    </xf>
    <xf numFmtId="0" fontId="14" fillId="0" borderId="0" xfId="2" applyFont="1" applyProtection="1">
      <protection hidden="1"/>
    </xf>
    <xf numFmtId="0" fontId="34" fillId="0" borderId="0" xfId="0" applyFont="1" applyProtection="1">
      <alignment vertical="center"/>
      <protection hidden="1"/>
    </xf>
    <xf numFmtId="0" fontId="66" fillId="16" borderId="116" xfId="0" applyFont="1" applyFill="1" applyBorder="1" applyProtection="1">
      <alignment vertical="center"/>
      <protection hidden="1"/>
    </xf>
    <xf numFmtId="0" fontId="66" fillId="16" borderId="56" xfId="0" applyFont="1" applyFill="1" applyBorder="1" applyProtection="1">
      <alignment vertical="center"/>
      <protection hidden="1"/>
    </xf>
    <xf numFmtId="0" fontId="66" fillId="16" borderId="35" xfId="0" applyFont="1" applyFill="1" applyBorder="1" applyProtection="1">
      <alignment vertical="center"/>
      <protection hidden="1"/>
    </xf>
    <xf numFmtId="0" fontId="66" fillId="16" borderId="52" xfId="0" applyFont="1" applyFill="1" applyBorder="1" applyProtection="1">
      <alignment vertical="center"/>
      <protection hidden="1"/>
    </xf>
    <xf numFmtId="0" fontId="66" fillId="16" borderId="141" xfId="0" applyFont="1" applyFill="1" applyBorder="1" applyProtection="1">
      <alignment vertical="center"/>
      <protection hidden="1"/>
    </xf>
    <xf numFmtId="0" fontId="66" fillId="16" borderId="23" xfId="0" applyFont="1" applyFill="1" applyBorder="1" applyProtection="1">
      <alignment vertical="center"/>
      <protection hidden="1"/>
    </xf>
    <xf numFmtId="0" fontId="69" fillId="0" borderId="62" xfId="0" applyFont="1" applyBorder="1" applyAlignment="1" applyProtection="1">
      <alignment horizontal="center" vertical="center"/>
      <protection hidden="1"/>
    </xf>
    <xf numFmtId="177" fontId="23" fillId="0" borderId="80" xfId="2" applyNumberFormat="1" applyFont="1" applyBorder="1" applyAlignment="1" applyProtection="1">
      <alignment horizontal="right" vertical="center"/>
      <protection locked="0"/>
    </xf>
    <xf numFmtId="177" fontId="23" fillId="0" borderId="79" xfId="2" applyNumberFormat="1" applyFont="1" applyBorder="1" applyAlignment="1" applyProtection="1">
      <alignment horizontal="right" vertical="center"/>
      <protection locked="0"/>
    </xf>
    <xf numFmtId="177" fontId="23" fillId="0" borderId="86" xfId="2" applyNumberFormat="1" applyFont="1" applyBorder="1" applyAlignment="1" applyProtection="1">
      <alignment horizontal="right" vertical="center"/>
      <protection locked="0"/>
    </xf>
    <xf numFmtId="177" fontId="23" fillId="0" borderId="74" xfId="2" applyNumberFormat="1" applyFont="1" applyBorder="1" applyAlignment="1" applyProtection="1">
      <alignment horizontal="right" vertical="center"/>
      <protection locked="0"/>
    </xf>
    <xf numFmtId="0" fontId="6" fillId="10" borderId="88" xfId="2" applyFont="1" applyFill="1" applyBorder="1" applyAlignment="1" applyProtection="1">
      <alignment horizontal="center" vertical="center"/>
      <protection hidden="1"/>
    </xf>
    <xf numFmtId="0" fontId="6" fillId="10" borderId="76" xfId="2" applyFont="1" applyFill="1" applyBorder="1" applyAlignment="1" applyProtection="1">
      <alignment horizontal="center" vertical="center"/>
      <protection hidden="1"/>
    </xf>
    <xf numFmtId="0" fontId="6" fillId="10" borderId="82" xfId="2" applyFont="1" applyFill="1" applyBorder="1" applyAlignment="1" applyProtection="1">
      <alignment horizontal="center" vertical="center"/>
      <protection hidden="1"/>
    </xf>
    <xf numFmtId="0" fontId="6" fillId="10" borderId="70" xfId="2" applyFont="1" applyFill="1" applyBorder="1" applyAlignment="1" applyProtection="1">
      <alignment horizontal="center" vertical="center"/>
      <protection hidden="1"/>
    </xf>
    <xf numFmtId="0" fontId="6" fillId="10" borderId="145" xfId="2" applyFont="1" applyFill="1" applyBorder="1" applyAlignment="1" applyProtection="1">
      <alignment horizontal="center" vertical="center"/>
      <protection hidden="1"/>
    </xf>
    <xf numFmtId="0" fontId="38" fillId="20" borderId="91" xfId="2" applyFont="1" applyFill="1" applyBorder="1" applyAlignment="1" applyProtection="1">
      <alignment horizontal="right" vertical="center"/>
      <protection locked="0"/>
    </xf>
    <xf numFmtId="49" fontId="38" fillId="20" borderId="79" xfId="2" applyNumberFormat="1" applyFont="1" applyFill="1" applyBorder="1" applyAlignment="1" applyProtection="1">
      <alignment horizontal="right" vertical="center"/>
      <protection locked="0"/>
    </xf>
    <xf numFmtId="49" fontId="38" fillId="20" borderId="85" xfId="2" applyNumberFormat="1" applyFont="1" applyFill="1" applyBorder="1" applyAlignment="1" applyProtection="1">
      <alignment horizontal="right" vertical="center"/>
      <protection locked="0"/>
    </xf>
    <xf numFmtId="49" fontId="38" fillId="20" borderId="73" xfId="2" applyNumberFormat="1" applyFont="1" applyFill="1" applyBorder="1" applyAlignment="1" applyProtection="1">
      <alignment horizontal="right" vertical="center"/>
      <protection locked="0"/>
    </xf>
    <xf numFmtId="49" fontId="38" fillId="20" borderId="148" xfId="2" applyNumberFormat="1" applyFont="1" applyFill="1" applyBorder="1" applyAlignment="1" applyProtection="1">
      <alignment horizontal="right" vertical="center"/>
      <protection locked="0"/>
    </xf>
    <xf numFmtId="0" fontId="0" fillId="0" borderId="0" xfId="0" applyAlignment="1" applyProtection="1">
      <alignment horizontal="right" vertical="center"/>
      <protection hidden="1"/>
    </xf>
    <xf numFmtId="0" fontId="14" fillId="0" borderId="20" xfId="2" applyFont="1" applyBorder="1" applyAlignment="1" applyProtection="1">
      <alignment horizontal="left" vertical="center" indent="1" shrinkToFit="1"/>
      <protection hidden="1"/>
    </xf>
    <xf numFmtId="0" fontId="14" fillId="0" borderId="26" xfId="2" applyFont="1" applyBorder="1" applyAlignment="1" applyProtection="1">
      <alignment horizontal="left" vertical="center" indent="1" shrinkToFit="1"/>
      <protection hidden="1"/>
    </xf>
    <xf numFmtId="0" fontId="14" fillId="0" borderId="106" xfId="2" applyFont="1" applyBorder="1" applyAlignment="1" applyProtection="1">
      <alignment horizontal="left" vertical="center" indent="1" shrinkToFit="1"/>
      <protection hidden="1"/>
    </xf>
    <xf numFmtId="0" fontId="14" fillId="0" borderId="19" xfId="2" applyFont="1" applyBorder="1" applyAlignment="1" applyProtection="1">
      <alignment horizontal="right" vertical="center" indent="1"/>
      <protection hidden="1"/>
    </xf>
    <xf numFmtId="0" fontId="14" fillId="0" borderId="27" xfId="2" applyFont="1" applyBorder="1" applyAlignment="1" applyProtection="1">
      <alignment horizontal="right" vertical="center" indent="1"/>
      <protection hidden="1"/>
    </xf>
    <xf numFmtId="0" fontId="14" fillId="0" borderId="25" xfId="2" applyFont="1" applyBorder="1" applyAlignment="1" applyProtection="1">
      <alignment horizontal="right" vertical="center" indent="1"/>
      <protection hidden="1"/>
    </xf>
    <xf numFmtId="0" fontId="14" fillId="0" borderId="69" xfId="2" applyFont="1" applyBorder="1" applyAlignment="1" applyProtection="1">
      <alignment horizontal="right" vertical="center" indent="1"/>
      <protection hidden="1"/>
    </xf>
    <xf numFmtId="0" fontId="38" fillId="0" borderId="0" xfId="2" applyFont="1" applyAlignment="1" applyProtection="1">
      <alignment horizontal="right" vertical="center"/>
      <protection hidden="1"/>
    </xf>
    <xf numFmtId="49" fontId="23" fillId="12" borderId="20" xfId="2" applyNumberFormat="1" applyFont="1" applyFill="1" applyBorder="1" applyAlignment="1" applyProtection="1">
      <alignment horizontal="center" vertical="center"/>
      <protection hidden="1"/>
    </xf>
    <xf numFmtId="49" fontId="23" fillId="12" borderId="106" xfId="2" quotePrefix="1" applyNumberFormat="1" applyFont="1" applyFill="1" applyBorder="1" applyAlignment="1" applyProtection="1">
      <alignment horizontal="center" vertical="center"/>
      <protection hidden="1"/>
    </xf>
    <xf numFmtId="49" fontId="23" fillId="16" borderId="92" xfId="2" quotePrefix="1" applyNumberFormat="1" applyFont="1" applyFill="1" applyBorder="1" applyAlignment="1" applyProtection="1">
      <alignment horizontal="center" vertical="center"/>
      <protection locked="0"/>
    </xf>
    <xf numFmtId="49" fontId="23" fillId="16" borderId="80" xfId="2" quotePrefix="1" applyNumberFormat="1" applyFont="1" applyFill="1" applyBorder="1" applyAlignment="1" applyProtection="1">
      <alignment horizontal="center" vertical="center"/>
      <protection locked="0"/>
    </xf>
    <xf numFmtId="49" fontId="23" fillId="16" borderId="86" xfId="2" quotePrefix="1" applyNumberFormat="1" applyFont="1" applyFill="1" applyBorder="1" applyAlignment="1" applyProtection="1">
      <alignment horizontal="center" vertical="center"/>
      <protection locked="0"/>
    </xf>
    <xf numFmtId="49" fontId="23" fillId="16" borderId="74" xfId="2" quotePrefix="1" applyNumberFormat="1" applyFont="1" applyFill="1" applyBorder="1" applyAlignment="1" applyProtection="1">
      <alignment horizontal="center" vertical="center"/>
      <protection locked="0"/>
    </xf>
    <xf numFmtId="49" fontId="23" fillId="16" borderId="149" xfId="2" quotePrefix="1" applyNumberFormat="1" applyFont="1" applyFill="1" applyBorder="1" applyAlignment="1" applyProtection="1">
      <alignment horizontal="center" vertical="center"/>
      <protection locked="0"/>
    </xf>
    <xf numFmtId="49" fontId="6" fillId="0" borderId="0" xfId="0" applyNumberFormat="1" applyFont="1" applyAlignment="1" applyProtection="1">
      <alignment horizontal="center" vertical="center"/>
      <protection hidden="1"/>
    </xf>
    <xf numFmtId="0" fontId="6" fillId="0" borderId="0" xfId="2" applyFont="1" applyAlignment="1" applyProtection="1">
      <alignment vertical="center"/>
      <protection hidden="1"/>
    </xf>
    <xf numFmtId="0" fontId="28" fillId="0" borderId="0" xfId="2" applyFont="1" applyAlignment="1" applyProtection="1">
      <alignment vertical="center" wrapText="1"/>
      <protection hidden="1"/>
    </xf>
    <xf numFmtId="0" fontId="55" fillId="0" borderId="0" xfId="2" applyFont="1" applyAlignment="1" applyProtection="1">
      <alignment vertical="center" wrapText="1"/>
      <protection hidden="1"/>
    </xf>
    <xf numFmtId="0" fontId="6" fillId="0" borderId="0" xfId="2" applyFont="1" applyAlignment="1" applyProtection="1">
      <alignment vertical="center" wrapText="1"/>
      <protection hidden="1"/>
    </xf>
    <xf numFmtId="0" fontId="23" fillId="0" borderId="0" xfId="2" applyFont="1" applyAlignment="1" applyProtection="1">
      <alignment horizontal="left" vertical="center" shrinkToFit="1"/>
      <protection hidden="1"/>
    </xf>
    <xf numFmtId="49" fontId="38" fillId="0" borderId="0" xfId="2" applyNumberFormat="1" applyFont="1" applyAlignment="1" applyProtection="1">
      <alignment horizontal="right" vertical="center"/>
      <protection hidden="1"/>
    </xf>
    <xf numFmtId="49" fontId="23" fillId="0" borderId="0" xfId="2" applyNumberFormat="1" applyFont="1" applyAlignment="1" applyProtection="1">
      <alignment horizontal="left" vertical="center" shrinkToFit="1"/>
      <protection hidden="1"/>
    </xf>
    <xf numFmtId="49" fontId="6" fillId="0" borderId="0" xfId="2" applyNumberFormat="1" applyFont="1" applyAlignment="1" applyProtection="1">
      <alignment horizontal="left" vertical="center" shrinkToFit="1"/>
      <protection hidden="1"/>
    </xf>
    <xf numFmtId="0" fontId="6" fillId="0" borderId="0" xfId="2" applyFont="1" applyAlignment="1" applyProtection="1">
      <alignment horizontal="center" vertical="center" shrinkToFit="1"/>
      <protection hidden="1"/>
    </xf>
    <xf numFmtId="49" fontId="6" fillId="0" borderId="0" xfId="2" applyNumberFormat="1" applyFont="1" applyAlignment="1" applyProtection="1">
      <alignment horizontal="center" vertical="center"/>
      <protection hidden="1"/>
    </xf>
    <xf numFmtId="49" fontId="6" fillId="0" borderId="0" xfId="2" quotePrefix="1" applyNumberFormat="1" applyFont="1" applyAlignment="1" applyProtection="1">
      <alignment horizontal="center" vertical="center"/>
      <protection hidden="1"/>
    </xf>
    <xf numFmtId="0" fontId="38" fillId="0" borderId="0" xfId="2" applyFont="1" applyAlignment="1" applyProtection="1">
      <alignment horizontal="center" vertical="center"/>
      <protection hidden="1"/>
    </xf>
    <xf numFmtId="49" fontId="23" fillId="0" borderId="0" xfId="2" applyNumberFormat="1" applyFont="1" applyAlignment="1" applyProtection="1">
      <alignment horizontal="left" vertical="center"/>
      <protection hidden="1"/>
    </xf>
    <xf numFmtId="0" fontId="23" fillId="0" borderId="0" xfId="2" applyFont="1" applyAlignment="1" applyProtection="1">
      <alignment vertical="center"/>
      <protection hidden="1"/>
    </xf>
    <xf numFmtId="0" fontId="8" fillId="0" borderId="0" xfId="2" applyFont="1" applyAlignment="1" applyProtection="1">
      <alignment vertical="center"/>
      <protection hidden="1"/>
    </xf>
    <xf numFmtId="49" fontId="23" fillId="0" borderId="0" xfId="2" applyNumberFormat="1" applyFont="1" applyAlignment="1" applyProtection="1">
      <alignment horizontal="center" vertical="center"/>
      <protection hidden="1"/>
    </xf>
    <xf numFmtId="0" fontId="6" fillId="0" borderId="0" xfId="2" applyFont="1" applyAlignment="1" applyProtection="1">
      <alignment horizontal="left" vertical="center" shrinkToFit="1"/>
      <protection hidden="1"/>
    </xf>
    <xf numFmtId="49" fontId="6" fillId="0" borderId="0" xfId="2" applyNumberFormat="1" applyFont="1" applyAlignment="1" applyProtection="1">
      <alignment horizontal="right" vertical="center"/>
      <protection hidden="1"/>
    </xf>
    <xf numFmtId="49" fontId="23" fillId="0" borderId="0" xfId="2" quotePrefix="1" applyNumberFormat="1" applyFont="1" applyAlignment="1" applyProtection="1">
      <alignment horizontal="center" vertical="center"/>
      <protection hidden="1"/>
    </xf>
    <xf numFmtId="49" fontId="6" fillId="0" borderId="0" xfId="2" applyNumberFormat="1" applyFont="1" applyAlignment="1" applyProtection="1">
      <alignment horizontal="left" vertical="center"/>
      <protection hidden="1"/>
    </xf>
    <xf numFmtId="0" fontId="6" fillId="0" borderId="0" xfId="2" applyFont="1" applyAlignment="1" applyProtection="1">
      <alignment horizontal="center" vertical="center"/>
      <protection hidden="1"/>
    </xf>
    <xf numFmtId="0" fontId="6" fillId="0" borderId="0" xfId="2" quotePrefix="1" applyFont="1" applyAlignment="1" applyProtection="1">
      <alignment horizontal="center" vertical="center"/>
      <protection hidden="1"/>
    </xf>
    <xf numFmtId="0" fontId="23" fillId="0" borderId="0" xfId="2" applyFont="1" applyAlignment="1" applyProtection="1">
      <alignment horizontal="center" vertical="center"/>
      <protection hidden="1"/>
    </xf>
    <xf numFmtId="0" fontId="8" fillId="0" borderId="0" xfId="2" applyFont="1" applyAlignment="1" applyProtection="1">
      <alignment horizontal="center" vertical="center"/>
      <protection hidden="1"/>
    </xf>
    <xf numFmtId="49" fontId="9" fillId="17" borderId="96" xfId="2" applyNumberFormat="1" applyFont="1" applyFill="1" applyBorder="1" applyAlignment="1" applyProtection="1">
      <alignment horizontal="center" vertical="center"/>
      <protection hidden="1"/>
    </xf>
    <xf numFmtId="0" fontId="23" fillId="0" borderId="0" xfId="2" applyFont="1" applyAlignment="1" applyProtection="1">
      <alignment vertical="center" wrapText="1"/>
      <protection hidden="1"/>
    </xf>
    <xf numFmtId="0" fontId="24" fillId="0" borderId="0" xfId="0" applyFont="1" applyAlignment="1" applyProtection="1">
      <alignment vertical="center" wrapText="1"/>
      <protection hidden="1"/>
    </xf>
    <xf numFmtId="0" fontId="37" fillId="0" borderId="0" xfId="2" applyFont="1" applyAlignment="1" applyProtection="1">
      <alignment vertical="center" wrapText="1"/>
      <protection hidden="1"/>
    </xf>
    <xf numFmtId="0" fontId="37" fillId="0" borderId="0" xfId="2" applyFont="1" applyAlignment="1" applyProtection="1">
      <alignment vertical="center"/>
      <protection hidden="1"/>
    </xf>
    <xf numFmtId="0" fontId="8" fillId="0" borderId="0" xfId="2" applyFont="1" applyAlignment="1" applyProtection="1">
      <alignment vertical="center" wrapText="1"/>
      <protection hidden="1"/>
    </xf>
    <xf numFmtId="0" fontId="23" fillId="0" borderId="79" xfId="2" applyFont="1" applyBorder="1" applyAlignment="1" applyProtection="1">
      <alignment horizontal="center" vertical="center"/>
      <protection locked="0"/>
    </xf>
    <xf numFmtId="0" fontId="23" fillId="0" borderId="85" xfId="2" applyFont="1" applyBorder="1" applyAlignment="1" applyProtection="1">
      <alignment horizontal="center" vertical="center"/>
      <protection locked="0"/>
    </xf>
    <xf numFmtId="0" fontId="23" fillId="0" borderId="73" xfId="2" applyFont="1" applyBorder="1" applyAlignment="1" applyProtection="1">
      <alignment horizontal="center" vertical="center"/>
      <protection locked="0"/>
    </xf>
    <xf numFmtId="0" fontId="23" fillId="0" borderId="148" xfId="2" applyFont="1" applyBorder="1" applyAlignment="1" applyProtection="1">
      <alignment horizontal="center" vertical="center"/>
      <protection locked="0"/>
    </xf>
    <xf numFmtId="0" fontId="29" fillId="16" borderId="4" xfId="0" applyFont="1" applyFill="1" applyBorder="1" applyAlignment="1" applyProtection="1">
      <alignment horizontal="center" vertical="center"/>
      <protection hidden="1"/>
    </xf>
    <xf numFmtId="0" fontId="29" fillId="16" borderId="126" xfId="0" applyFont="1" applyFill="1" applyBorder="1" applyAlignment="1" applyProtection="1">
      <alignment vertical="center" shrinkToFit="1"/>
      <protection hidden="1"/>
    </xf>
    <xf numFmtId="0" fontId="29" fillId="16" borderId="129" xfId="0" applyFont="1" applyFill="1" applyBorder="1" applyAlignment="1" applyProtection="1">
      <alignment vertical="center" shrinkToFit="1"/>
      <protection hidden="1"/>
    </xf>
    <xf numFmtId="0" fontId="29" fillId="16" borderId="128" xfId="0" applyFont="1" applyFill="1" applyBorder="1" applyAlignment="1" applyProtection="1">
      <alignment vertical="center" shrinkToFit="1"/>
      <protection hidden="1"/>
    </xf>
    <xf numFmtId="0" fontId="29" fillId="16" borderId="111" xfId="0" applyFont="1" applyFill="1" applyBorder="1" applyAlignment="1" applyProtection="1">
      <alignment vertical="center" shrinkToFit="1"/>
      <protection hidden="1"/>
    </xf>
    <xf numFmtId="0" fontId="29" fillId="16" borderId="117" xfId="0" applyFont="1" applyFill="1" applyBorder="1" applyAlignment="1" applyProtection="1">
      <alignment horizontal="right" vertical="center"/>
      <protection hidden="1"/>
    </xf>
    <xf numFmtId="0" fontId="29" fillId="16" borderId="132" xfId="0" applyFont="1" applyFill="1" applyBorder="1" applyAlignment="1" applyProtection="1">
      <alignment horizontal="right" vertical="center"/>
      <protection hidden="1"/>
    </xf>
    <xf numFmtId="0" fontId="29" fillId="16" borderId="130" xfId="0" applyFont="1" applyFill="1" applyBorder="1" applyAlignment="1" applyProtection="1">
      <alignment vertical="center" shrinkToFit="1"/>
      <protection hidden="1"/>
    </xf>
    <xf numFmtId="0" fontId="33" fillId="0" borderId="63" xfId="0" applyFont="1" applyBorder="1" applyProtection="1">
      <alignment vertical="center"/>
      <protection hidden="1"/>
    </xf>
    <xf numFmtId="0" fontId="58" fillId="16" borderId="100" xfId="2" applyFont="1" applyFill="1" applyBorder="1" applyAlignment="1" applyProtection="1">
      <alignment vertical="center"/>
      <protection hidden="1"/>
    </xf>
    <xf numFmtId="0" fontId="62" fillId="16" borderId="6" xfId="2" applyFont="1" applyFill="1" applyBorder="1" applyAlignment="1" applyProtection="1">
      <alignment vertical="center"/>
      <protection hidden="1"/>
    </xf>
    <xf numFmtId="0" fontId="62" fillId="16" borderId="99" xfId="2" applyFont="1" applyFill="1" applyBorder="1" applyAlignment="1" applyProtection="1">
      <alignment vertical="center"/>
      <protection hidden="1"/>
    </xf>
    <xf numFmtId="0" fontId="34" fillId="0" borderId="64" xfId="0" applyFont="1" applyBorder="1" applyProtection="1">
      <alignment vertical="center"/>
      <protection hidden="1"/>
    </xf>
    <xf numFmtId="0" fontId="8" fillId="10" borderId="59" xfId="2" applyFont="1" applyFill="1" applyBorder="1" applyAlignment="1" applyProtection="1">
      <alignment horizontal="center" vertical="center"/>
      <protection hidden="1"/>
    </xf>
    <xf numFmtId="0" fontId="8" fillId="10" borderId="206" xfId="2" applyFont="1" applyFill="1" applyBorder="1" applyAlignment="1" applyProtection="1">
      <alignment horizontal="center" vertical="center"/>
      <protection hidden="1"/>
    </xf>
    <xf numFmtId="0" fontId="6" fillId="12" borderId="207" xfId="2" applyFont="1" applyFill="1" applyBorder="1" applyAlignment="1" applyProtection="1">
      <alignment horizontal="right" vertical="center"/>
      <protection hidden="1"/>
    </xf>
    <xf numFmtId="49" fontId="6" fillId="12" borderId="207" xfId="2" applyNumberFormat="1" applyFont="1" applyFill="1" applyBorder="1" applyAlignment="1" applyProtection="1">
      <alignment horizontal="left" vertical="center"/>
      <protection hidden="1"/>
    </xf>
    <xf numFmtId="49" fontId="6" fillId="12" borderId="208" xfId="2" applyNumberFormat="1" applyFont="1" applyFill="1" applyBorder="1" applyAlignment="1" applyProtection="1">
      <alignment horizontal="left" vertical="center"/>
      <protection hidden="1"/>
    </xf>
    <xf numFmtId="49" fontId="6" fillId="12" borderId="209" xfId="2" applyNumberFormat="1" applyFont="1" applyFill="1" applyBorder="1" applyAlignment="1" applyProtection="1">
      <alignment horizontal="left" vertical="center"/>
      <protection hidden="1"/>
    </xf>
    <xf numFmtId="49" fontId="6" fillId="12" borderId="209" xfId="2" applyNumberFormat="1" applyFont="1" applyFill="1" applyBorder="1" applyAlignment="1" applyProtection="1">
      <alignment horizontal="center" vertical="center"/>
      <protection hidden="1"/>
    </xf>
    <xf numFmtId="49" fontId="6" fillId="12" borderId="208" xfId="2" applyNumberFormat="1" applyFont="1" applyFill="1" applyBorder="1" applyAlignment="1" applyProtection="1">
      <alignment horizontal="center" vertical="center"/>
      <protection hidden="1"/>
    </xf>
    <xf numFmtId="49" fontId="6" fillId="12" borderId="210" xfId="2" applyNumberFormat="1" applyFont="1" applyFill="1" applyBorder="1" applyAlignment="1" applyProtection="1">
      <alignment horizontal="center" vertical="center"/>
      <protection hidden="1"/>
    </xf>
    <xf numFmtId="49" fontId="6" fillId="12" borderId="210" xfId="2" applyNumberFormat="1" applyFont="1" applyFill="1" applyBorder="1" applyAlignment="1" applyProtection="1">
      <alignment horizontal="right" vertical="center"/>
      <protection hidden="1"/>
    </xf>
    <xf numFmtId="49" fontId="6" fillId="12" borderId="211" xfId="2" applyNumberFormat="1" applyFont="1" applyFill="1" applyBorder="1" applyAlignment="1" applyProtection="1">
      <alignment horizontal="center" vertical="center"/>
      <protection hidden="1"/>
    </xf>
    <xf numFmtId="49" fontId="6" fillId="12" borderId="212" xfId="2" applyNumberFormat="1" applyFont="1" applyFill="1" applyBorder="1" applyAlignment="1" applyProtection="1">
      <alignment horizontal="center" vertical="center"/>
      <protection hidden="1"/>
    </xf>
    <xf numFmtId="0" fontId="68" fillId="0" borderId="0" xfId="3" applyFont="1" applyFill="1" applyBorder="1" applyAlignment="1" applyProtection="1">
      <alignment vertical="center" wrapText="1"/>
      <protection hidden="1"/>
    </xf>
    <xf numFmtId="0" fontId="68" fillId="0" borderId="0" xfId="3" applyFont="1" applyFill="1" applyBorder="1" applyAlignment="1" applyProtection="1">
      <alignment vertical="center"/>
      <protection hidden="1"/>
    </xf>
    <xf numFmtId="0" fontId="16" fillId="14" borderId="60" xfId="2" applyFont="1" applyFill="1" applyBorder="1" applyAlignment="1" applyProtection="1">
      <alignment vertical="center" wrapText="1"/>
      <protection hidden="1"/>
    </xf>
    <xf numFmtId="49" fontId="23" fillId="0" borderId="91" xfId="2" applyNumberFormat="1" applyFont="1" applyBorder="1" applyAlignment="1" applyProtection="1">
      <alignment horizontal="center" vertical="center"/>
      <protection locked="0"/>
    </xf>
    <xf numFmtId="49" fontId="23" fillId="0" borderId="79" xfId="2" applyNumberFormat="1" applyFont="1" applyBorder="1" applyAlignment="1" applyProtection="1">
      <alignment horizontal="center" vertical="center"/>
      <protection locked="0"/>
    </xf>
    <xf numFmtId="49" fontId="23" fillId="0" borderId="85" xfId="2" applyNumberFormat="1" applyFont="1" applyBorder="1" applyAlignment="1" applyProtection="1">
      <alignment horizontal="center" vertical="center"/>
      <protection locked="0"/>
    </xf>
    <xf numFmtId="49" fontId="23" fillId="0" borderId="73" xfId="2" applyNumberFormat="1" applyFont="1" applyBorder="1" applyAlignment="1" applyProtection="1">
      <alignment horizontal="center" vertical="center"/>
      <protection locked="0"/>
    </xf>
    <xf numFmtId="49" fontId="23" fillId="0" borderId="148" xfId="2" applyNumberFormat="1" applyFont="1" applyBorder="1" applyAlignment="1" applyProtection="1">
      <alignment horizontal="center" vertical="center"/>
      <protection locked="0"/>
    </xf>
    <xf numFmtId="0" fontId="23" fillId="12" borderId="0" xfId="2" applyFont="1" applyFill="1" applyAlignment="1" applyProtection="1">
      <alignment vertical="center"/>
      <protection hidden="1"/>
    </xf>
    <xf numFmtId="0" fontId="29" fillId="16" borderId="52" xfId="0" applyFont="1" applyFill="1" applyBorder="1" applyAlignment="1" applyProtection="1">
      <alignment horizontal="left" vertical="center"/>
      <protection hidden="1"/>
    </xf>
    <xf numFmtId="0" fontId="29" fillId="16" borderId="116" xfId="0" applyFont="1" applyFill="1" applyBorder="1" applyAlignment="1" applyProtection="1">
      <alignment horizontal="left" vertical="center"/>
      <protection hidden="1"/>
    </xf>
    <xf numFmtId="0" fontId="73" fillId="16" borderId="127" xfId="0" applyFont="1" applyFill="1" applyBorder="1" applyAlignment="1" applyProtection="1">
      <alignment horizontal="right" vertical="center"/>
      <protection hidden="1"/>
    </xf>
    <xf numFmtId="0" fontId="73" fillId="16" borderId="114" xfId="0" applyFont="1" applyFill="1" applyBorder="1" applyAlignment="1" applyProtection="1">
      <alignment horizontal="right" vertical="center"/>
      <protection hidden="1"/>
    </xf>
    <xf numFmtId="0" fontId="35" fillId="16" borderId="131" xfId="0" applyFont="1" applyFill="1" applyBorder="1" applyAlignment="1" applyProtection="1">
      <alignment horizontal="right" vertical="center"/>
      <protection hidden="1"/>
    </xf>
    <xf numFmtId="0" fontId="29" fillId="16" borderId="10" xfId="0" applyFont="1" applyFill="1" applyBorder="1" applyAlignment="1" applyProtection="1">
      <alignment horizontal="left" vertical="center"/>
      <protection hidden="1"/>
    </xf>
    <xf numFmtId="0" fontId="29" fillId="0" borderId="0" xfId="0" applyFont="1" applyAlignment="1" applyProtection="1">
      <alignment horizontal="left" vertical="top"/>
      <protection hidden="1"/>
    </xf>
    <xf numFmtId="0" fontId="76" fillId="0" borderId="103" xfId="0" applyFont="1" applyBorder="1" applyAlignment="1" applyProtection="1">
      <alignment horizontal="left" vertical="center" wrapText="1"/>
      <protection hidden="1"/>
    </xf>
    <xf numFmtId="0" fontId="66" fillId="0" borderId="0" xfId="0" applyFont="1" applyAlignment="1">
      <alignment horizontal="center" vertical="center" textRotation="255" wrapText="1"/>
    </xf>
    <xf numFmtId="0" fontId="14" fillId="0" borderId="0" xfId="0" applyFont="1" applyAlignment="1">
      <alignment vertical="center" textRotation="255"/>
    </xf>
    <xf numFmtId="0" fontId="14" fillId="11" borderId="0" xfId="0" applyFont="1" applyFill="1" applyAlignment="1">
      <alignment horizontal="center" vertical="center" textRotation="255" wrapText="1"/>
    </xf>
    <xf numFmtId="0" fontId="14" fillId="11" borderId="0" xfId="0" applyFont="1" applyFill="1" applyAlignment="1">
      <alignment vertical="center" textRotation="255" wrapText="1"/>
    </xf>
    <xf numFmtId="0" fontId="14" fillId="11" borderId="0" xfId="0" applyFont="1" applyFill="1" applyAlignment="1">
      <alignment horizontal="right" vertical="center" textRotation="255" wrapText="1"/>
    </xf>
    <xf numFmtId="0" fontId="14" fillId="18" borderId="0" xfId="0" applyFont="1" applyFill="1" applyAlignment="1">
      <alignment horizontal="center" vertical="center" textRotation="255" wrapText="1"/>
    </xf>
    <xf numFmtId="0" fontId="14" fillId="18" borderId="0" xfId="0" applyFont="1" applyFill="1" applyAlignment="1">
      <alignment vertical="center" textRotation="255" wrapText="1"/>
    </xf>
    <xf numFmtId="0" fontId="14" fillId="16" borderId="0" xfId="0" applyFont="1" applyFill="1" applyAlignment="1">
      <alignment vertical="center" textRotation="255" wrapText="1"/>
    </xf>
    <xf numFmtId="0" fontId="14" fillId="20" borderId="0" xfId="0" applyFont="1" applyFill="1" applyAlignment="1">
      <alignment vertical="center" textRotation="255" wrapText="1"/>
    </xf>
    <xf numFmtId="0" fontId="14" fillId="0" borderId="0" xfId="0" applyFont="1" applyAlignment="1">
      <alignment horizontal="center" vertical="center" textRotation="255" wrapText="1"/>
    </xf>
    <xf numFmtId="0" fontId="14" fillId="16" borderId="0" xfId="0" applyFont="1" applyFill="1" applyAlignment="1">
      <alignment horizontal="center" vertical="center" textRotation="255" wrapText="1"/>
    </xf>
    <xf numFmtId="0" fontId="14" fillId="0" borderId="0" xfId="0" applyFont="1" applyAlignment="1">
      <alignment vertical="center" textRotation="255" wrapText="1"/>
    </xf>
    <xf numFmtId="0" fontId="14" fillId="20" borderId="0" xfId="0" applyFont="1" applyFill="1" applyAlignment="1">
      <alignment horizontal="center" vertical="center" textRotation="255"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3" fontId="14" fillId="0" borderId="0" xfId="0" applyNumberFormat="1" applyFont="1">
      <alignment vertical="center"/>
    </xf>
    <xf numFmtId="0" fontId="6" fillId="10" borderId="214" xfId="2" applyFont="1" applyFill="1" applyBorder="1" applyAlignment="1" applyProtection="1">
      <alignment horizontal="center" vertical="center"/>
      <protection hidden="1"/>
    </xf>
    <xf numFmtId="0" fontId="23" fillId="0" borderId="215" xfId="2" applyFont="1" applyBorder="1" applyAlignment="1" applyProtection="1">
      <alignment horizontal="right" vertical="center"/>
      <protection locked="0"/>
    </xf>
    <xf numFmtId="49" fontId="23" fillId="0" borderId="215" xfId="2" applyNumberFormat="1" applyFont="1" applyBorder="1" applyAlignment="1" applyProtection="1">
      <alignment horizontal="left" vertical="center" shrinkToFit="1"/>
      <protection locked="0"/>
    </xf>
    <xf numFmtId="49" fontId="23" fillId="0" borderId="216" xfId="2" applyNumberFormat="1" applyFont="1" applyBorder="1" applyAlignment="1" applyProtection="1">
      <alignment horizontal="left" vertical="center" shrinkToFit="1"/>
      <protection locked="0"/>
    </xf>
    <xf numFmtId="49" fontId="23" fillId="0" borderId="217" xfId="2" applyNumberFormat="1" applyFont="1" applyBorder="1" applyAlignment="1" applyProtection="1">
      <alignment horizontal="left" vertical="center" shrinkToFit="1"/>
      <protection locked="0"/>
    </xf>
    <xf numFmtId="49" fontId="23" fillId="0" borderId="217" xfId="2" applyNumberFormat="1" applyFont="1" applyBorder="1" applyAlignment="1" applyProtection="1">
      <alignment horizontal="center" vertical="center"/>
      <protection locked="0"/>
    </xf>
    <xf numFmtId="49" fontId="23" fillId="0" borderId="216" xfId="2" applyNumberFormat="1" applyFont="1" applyBorder="1" applyAlignment="1" applyProtection="1">
      <alignment horizontal="center" vertical="center"/>
      <protection locked="0"/>
    </xf>
    <xf numFmtId="49" fontId="23" fillId="0" borderId="218" xfId="2" applyNumberFormat="1" applyFont="1" applyBorder="1" applyAlignment="1" applyProtection="1">
      <alignment horizontal="center" vertical="center"/>
      <protection locked="0"/>
    </xf>
    <xf numFmtId="177" fontId="23" fillId="0" borderId="218" xfId="2" applyNumberFormat="1" applyFont="1" applyBorder="1" applyAlignment="1" applyProtection="1">
      <alignment horizontal="right" vertical="center"/>
      <protection locked="0"/>
    </xf>
    <xf numFmtId="0" fontId="23" fillId="0" borderId="217" xfId="2" applyFont="1" applyBorder="1" applyAlignment="1" applyProtection="1">
      <alignment horizontal="center" vertical="center"/>
      <protection locked="0"/>
    </xf>
    <xf numFmtId="0" fontId="23" fillId="20" borderId="214" xfId="2" quotePrefix="1" applyFont="1" applyFill="1" applyBorder="1" applyAlignment="1" applyProtection="1">
      <alignment horizontal="left" vertical="center" shrinkToFit="1"/>
      <protection locked="0"/>
    </xf>
    <xf numFmtId="49" fontId="38" fillId="20" borderId="217" xfId="2" applyNumberFormat="1" applyFont="1" applyFill="1" applyBorder="1" applyAlignment="1" applyProtection="1">
      <alignment horizontal="right" vertical="center"/>
      <protection locked="0"/>
    </xf>
    <xf numFmtId="49" fontId="23" fillId="20" borderId="219" xfId="2" applyNumberFormat="1" applyFont="1" applyFill="1" applyBorder="1" applyAlignment="1" applyProtection="1">
      <alignment horizontal="left" vertical="center"/>
      <protection locked="0"/>
    </xf>
    <xf numFmtId="49" fontId="9" fillId="17" borderId="201" xfId="2" applyNumberFormat="1" applyFont="1" applyFill="1" applyBorder="1" applyAlignment="1" applyProtection="1">
      <alignment horizontal="center" vertical="center"/>
      <protection hidden="1"/>
    </xf>
    <xf numFmtId="0" fontId="23" fillId="0" borderId="0" xfId="2" applyFont="1" applyAlignment="1">
      <alignment horizontal="left" vertical="center" shrinkToFit="1"/>
    </xf>
    <xf numFmtId="0" fontId="23" fillId="0" borderId="0" xfId="2" applyFont="1" applyAlignment="1">
      <alignment horizontal="center" vertical="center"/>
    </xf>
    <xf numFmtId="49" fontId="23" fillId="0" borderId="0" xfId="2" quotePrefix="1" applyNumberFormat="1" applyFont="1" applyAlignment="1">
      <alignment horizontal="center" vertical="center"/>
    </xf>
    <xf numFmtId="0" fontId="23" fillId="0" borderId="0" xfId="2" quotePrefix="1" applyFont="1" applyAlignment="1">
      <alignment horizontal="center" vertical="center"/>
    </xf>
    <xf numFmtId="0" fontId="78" fillId="0" borderId="0" xfId="0" applyFont="1" applyProtection="1">
      <alignment vertical="center"/>
      <protection hidden="1"/>
    </xf>
    <xf numFmtId="0" fontId="0" fillId="0" borderId="0" xfId="0" applyAlignment="1" applyProtection="1">
      <alignment horizontal="center" vertical="center"/>
      <protection hidden="1"/>
    </xf>
    <xf numFmtId="0" fontId="47" fillId="0" borderId="0" xfId="0" applyFont="1" applyAlignment="1" applyProtection="1">
      <alignment horizontal="center" vertical="center"/>
      <protection hidden="1"/>
    </xf>
    <xf numFmtId="0" fontId="43" fillId="0" borderId="0" xfId="0" applyFont="1" applyAlignment="1" applyProtection="1">
      <alignment horizontal="center" vertical="center"/>
      <protection hidden="1"/>
    </xf>
    <xf numFmtId="0" fontId="74" fillId="0" borderId="0" xfId="0" applyFont="1" applyAlignment="1" applyProtection="1">
      <alignment horizontal="center" vertical="center"/>
      <protection hidden="1"/>
    </xf>
    <xf numFmtId="0" fontId="33" fillId="0" borderId="0" xfId="0" applyFont="1" applyAlignment="1" applyProtection="1">
      <alignment horizontal="center" vertical="center"/>
      <protection hidden="1"/>
    </xf>
    <xf numFmtId="0" fontId="29" fillId="0" borderId="0" xfId="0" applyFont="1" applyAlignment="1" applyProtection="1">
      <alignment horizontal="right" vertical="center"/>
      <protection hidden="1"/>
    </xf>
    <xf numFmtId="0" fontId="72" fillId="0" borderId="24" xfId="0" applyFont="1" applyBorder="1" applyAlignment="1" applyProtection="1">
      <alignment horizontal="center" vertical="center"/>
      <protection hidden="1"/>
    </xf>
    <xf numFmtId="0" fontId="23" fillId="0" borderId="0" xfId="0" applyFont="1" applyAlignment="1" applyProtection="1">
      <alignment horizontal="right" vertical="center"/>
      <protection hidden="1"/>
    </xf>
    <xf numFmtId="0" fontId="23" fillId="18" borderId="88" xfId="2" quotePrefix="1" applyFont="1" applyFill="1" applyBorder="1" applyAlignment="1" applyProtection="1">
      <alignment horizontal="left" vertical="center" shrinkToFit="1"/>
      <protection locked="0"/>
    </xf>
    <xf numFmtId="0" fontId="38" fillId="18" borderId="91" xfId="2" applyFont="1" applyFill="1" applyBorder="1" applyAlignment="1" applyProtection="1">
      <alignment horizontal="right" vertical="center"/>
      <protection locked="0"/>
    </xf>
    <xf numFmtId="49" fontId="23" fillId="18" borderId="93" xfId="2" applyNumberFormat="1" applyFont="1" applyFill="1" applyBorder="1" applyAlignment="1" applyProtection="1">
      <alignment horizontal="left" vertical="center"/>
      <protection locked="0"/>
    </xf>
    <xf numFmtId="0" fontId="23" fillId="18" borderId="76" xfId="2" applyFont="1" applyFill="1" applyBorder="1" applyAlignment="1" applyProtection="1">
      <alignment horizontal="left" vertical="center" shrinkToFit="1"/>
      <protection locked="0"/>
    </xf>
    <xf numFmtId="49" fontId="38" fillId="18" borderId="79" xfId="2" applyNumberFormat="1" applyFont="1" applyFill="1" applyBorder="1" applyAlignment="1" applyProtection="1">
      <alignment horizontal="right" vertical="center"/>
      <protection locked="0"/>
    </xf>
    <xf numFmtId="49" fontId="23" fillId="18" borderId="81" xfId="2" applyNumberFormat="1" applyFont="1" applyFill="1" applyBorder="1" applyAlignment="1" applyProtection="1">
      <alignment horizontal="left" vertical="center"/>
      <protection locked="0"/>
    </xf>
    <xf numFmtId="0" fontId="23" fillId="18" borderId="82" xfId="2" applyFont="1" applyFill="1" applyBorder="1" applyAlignment="1" applyProtection="1">
      <alignment horizontal="left" vertical="center" shrinkToFit="1"/>
      <protection locked="0"/>
    </xf>
    <xf numFmtId="49" fontId="38" fillId="18" borderId="85" xfId="2" applyNumberFormat="1" applyFont="1" applyFill="1" applyBorder="1" applyAlignment="1" applyProtection="1">
      <alignment horizontal="right" vertical="center"/>
      <protection locked="0"/>
    </xf>
    <xf numFmtId="49" fontId="23" fillId="18" borderId="87" xfId="2" applyNumberFormat="1" applyFont="1" applyFill="1" applyBorder="1" applyAlignment="1" applyProtection="1">
      <alignment horizontal="left" vertical="center"/>
      <protection locked="0"/>
    </xf>
    <xf numFmtId="0" fontId="23" fillId="18" borderId="70" xfId="2" quotePrefix="1" applyFont="1" applyFill="1" applyBorder="1" applyAlignment="1" applyProtection="1">
      <alignment horizontal="left" vertical="center" shrinkToFit="1"/>
      <protection locked="0"/>
    </xf>
    <xf numFmtId="49" fontId="38" fillId="18" borderId="73" xfId="2" applyNumberFormat="1" applyFont="1" applyFill="1" applyBorder="1" applyAlignment="1" applyProtection="1">
      <alignment horizontal="right" vertical="center"/>
      <protection locked="0"/>
    </xf>
    <xf numFmtId="49" fontId="23" fillId="18" borderId="75" xfId="2" applyNumberFormat="1" applyFont="1" applyFill="1" applyBorder="1" applyAlignment="1" applyProtection="1">
      <alignment horizontal="left" vertical="center"/>
      <protection locked="0"/>
    </xf>
    <xf numFmtId="49" fontId="23" fillId="18" borderId="81" xfId="2" applyNumberFormat="1" applyFont="1" applyFill="1" applyBorder="1" applyAlignment="1" applyProtection="1">
      <alignment horizontal="left" vertical="center" shrinkToFit="1"/>
      <protection locked="0"/>
    </xf>
    <xf numFmtId="49" fontId="23" fillId="18" borderId="87" xfId="2" applyNumberFormat="1" applyFont="1" applyFill="1" applyBorder="1" applyAlignment="1" applyProtection="1">
      <alignment horizontal="left" vertical="center" shrinkToFit="1"/>
      <protection locked="0"/>
    </xf>
    <xf numFmtId="0" fontId="23" fillId="18" borderId="145" xfId="2" applyFont="1" applyFill="1" applyBorder="1" applyAlignment="1" applyProtection="1">
      <alignment horizontal="left" vertical="center" shrinkToFit="1"/>
      <protection locked="0"/>
    </xf>
    <xf numFmtId="49" fontId="38" fillId="18" borderId="148" xfId="2" applyNumberFormat="1" applyFont="1" applyFill="1" applyBorder="1" applyAlignment="1" applyProtection="1">
      <alignment horizontal="right" vertical="center"/>
      <protection locked="0"/>
    </xf>
    <xf numFmtId="49" fontId="23" fillId="18" borderId="150" xfId="2" applyNumberFormat="1" applyFont="1" applyFill="1" applyBorder="1" applyAlignment="1" applyProtection="1">
      <alignment horizontal="left" vertical="center" shrinkToFit="1"/>
      <protection locked="0"/>
    </xf>
    <xf numFmtId="0" fontId="29" fillId="16" borderId="108" xfId="0" applyFont="1" applyFill="1" applyBorder="1" applyAlignment="1" applyProtection="1">
      <alignment vertical="center" shrinkToFit="1"/>
      <protection hidden="1"/>
    </xf>
    <xf numFmtId="0" fontId="73" fillId="16" borderId="113" xfId="0" applyFont="1" applyFill="1" applyBorder="1" applyAlignment="1" applyProtection="1">
      <alignment horizontal="right" vertical="center"/>
      <protection hidden="1"/>
    </xf>
    <xf numFmtId="0" fontId="29" fillId="16" borderId="4" xfId="0" applyFont="1" applyFill="1" applyBorder="1" applyAlignment="1" applyProtection="1">
      <alignment horizontal="left" vertical="center"/>
      <protection hidden="1"/>
    </xf>
    <xf numFmtId="0" fontId="29" fillId="16" borderId="109" xfId="0" applyFont="1" applyFill="1" applyBorder="1" applyAlignment="1" applyProtection="1">
      <alignment vertical="center" shrinkToFit="1"/>
      <protection hidden="1"/>
    </xf>
    <xf numFmtId="0" fontId="29" fillId="16" borderId="220" xfId="0" applyFont="1" applyFill="1" applyBorder="1" applyAlignment="1" applyProtection="1">
      <alignment vertical="center" shrinkToFit="1"/>
      <protection hidden="1"/>
    </xf>
    <xf numFmtId="0" fontId="73" fillId="16" borderId="221" xfId="0" applyFont="1" applyFill="1" applyBorder="1" applyAlignment="1" applyProtection="1">
      <alignment horizontal="right" vertical="center"/>
      <protection hidden="1"/>
    </xf>
    <xf numFmtId="0" fontId="29" fillId="16" borderId="222" xfId="0" applyFont="1" applyFill="1" applyBorder="1" applyAlignment="1" applyProtection="1">
      <alignment horizontal="left" vertical="center"/>
      <protection hidden="1"/>
    </xf>
    <xf numFmtId="0" fontId="29" fillId="16" borderId="223" xfId="0" applyFont="1" applyFill="1" applyBorder="1" applyAlignment="1" applyProtection="1">
      <alignment vertical="center" shrinkToFit="1"/>
      <protection hidden="1"/>
    </xf>
    <xf numFmtId="0" fontId="73" fillId="16" borderId="115" xfId="0" applyFont="1" applyFill="1" applyBorder="1" applyAlignment="1" applyProtection="1">
      <alignment horizontal="right" vertical="center"/>
      <protection hidden="1"/>
    </xf>
    <xf numFmtId="0" fontId="29" fillId="16" borderId="56" xfId="0" applyFont="1" applyFill="1" applyBorder="1" applyAlignment="1" applyProtection="1">
      <alignment horizontal="left" vertical="center"/>
      <protection hidden="1"/>
    </xf>
    <xf numFmtId="0" fontId="29" fillId="16" borderId="112" xfId="0" applyFont="1" applyFill="1" applyBorder="1" applyAlignment="1" applyProtection="1">
      <alignment vertical="center" shrinkToFit="1"/>
      <protection hidden="1"/>
    </xf>
    <xf numFmtId="0" fontId="82" fillId="0" borderId="0" xfId="0" applyFont="1" applyProtection="1">
      <alignment vertical="center"/>
      <protection hidden="1"/>
    </xf>
    <xf numFmtId="0" fontId="82" fillId="0" borderId="0" xfId="0" applyFont="1" applyAlignment="1" applyProtection="1">
      <alignment horizontal="right" vertical="center"/>
      <protection hidden="1"/>
    </xf>
    <xf numFmtId="0" fontId="83" fillId="0" borderId="0" xfId="0" applyFont="1" applyProtection="1">
      <alignment vertical="center"/>
      <protection hidden="1"/>
    </xf>
    <xf numFmtId="0" fontId="83" fillId="0" borderId="0" xfId="0" applyFont="1" applyAlignment="1" applyProtection="1">
      <alignment horizontal="right" vertical="center"/>
      <protection hidden="1"/>
    </xf>
    <xf numFmtId="0" fontId="82" fillId="0" borderId="0" xfId="0" applyFont="1" applyAlignment="1" applyProtection="1">
      <alignment horizontal="center" vertical="center"/>
      <protection hidden="1"/>
    </xf>
    <xf numFmtId="0" fontId="82" fillId="25" borderId="0" xfId="0" applyFont="1" applyFill="1" applyAlignment="1" applyProtection="1">
      <alignment horizontal="center" vertical="center"/>
      <protection hidden="1"/>
    </xf>
    <xf numFmtId="0" fontId="82" fillId="25" borderId="0" xfId="0" applyFont="1" applyFill="1" applyAlignment="1" applyProtection="1">
      <alignment horizontal="right" vertical="center"/>
      <protection hidden="1"/>
    </xf>
    <xf numFmtId="0" fontId="84" fillId="16" borderId="108" xfId="0" applyFont="1" applyFill="1" applyBorder="1" applyAlignment="1" applyProtection="1">
      <alignment horizontal="center" vertical="center"/>
      <protection hidden="1"/>
    </xf>
    <xf numFmtId="0" fontId="29" fillId="16" borderId="113" xfId="0" applyFont="1" applyFill="1" applyBorder="1" applyAlignment="1" applyProtection="1">
      <alignment horizontal="left" vertical="center" indent="1"/>
      <protection hidden="1"/>
    </xf>
    <xf numFmtId="0" fontId="21" fillId="0" borderId="0" xfId="0" applyFont="1" applyAlignment="1">
      <alignment horizontal="center" vertical="center" textRotation="255" wrapText="1"/>
    </xf>
    <xf numFmtId="0" fontId="21" fillId="0" borderId="0" xfId="0" applyFont="1">
      <alignment vertical="center"/>
    </xf>
    <xf numFmtId="49" fontId="23" fillId="0" borderId="224" xfId="2" applyNumberFormat="1" applyFont="1" applyBorder="1" applyAlignment="1" applyProtection="1">
      <alignment horizontal="center" vertical="center"/>
      <protection locked="0"/>
    </xf>
    <xf numFmtId="177" fontId="23" fillId="0" borderId="224" xfId="2" applyNumberFormat="1" applyFont="1" applyBorder="1" applyAlignment="1" applyProtection="1">
      <alignment horizontal="right" vertical="center"/>
      <protection locked="0"/>
    </xf>
    <xf numFmtId="0" fontId="23" fillId="0" borderId="225" xfId="2" applyFont="1" applyBorder="1" applyAlignment="1" applyProtection="1">
      <alignment horizontal="center" vertical="center"/>
      <protection locked="0"/>
    </xf>
    <xf numFmtId="49" fontId="23" fillId="0" borderId="226" xfId="2" applyNumberFormat="1" applyFont="1" applyBorder="1" applyAlignment="1" applyProtection="1">
      <alignment horizontal="center" vertical="center"/>
      <protection locked="0"/>
    </xf>
    <xf numFmtId="177" fontId="23" fillId="0" borderId="226" xfId="2" applyNumberFormat="1" applyFont="1" applyBorder="1" applyAlignment="1" applyProtection="1">
      <alignment horizontal="right" vertical="center"/>
      <protection locked="0"/>
    </xf>
    <xf numFmtId="0" fontId="23" fillId="0" borderId="227" xfId="2" applyFont="1" applyBorder="1" applyAlignment="1" applyProtection="1">
      <alignment horizontal="center" vertical="center"/>
      <protection locked="0"/>
    </xf>
    <xf numFmtId="177" fontId="23" fillId="0" borderId="227" xfId="2" applyNumberFormat="1" applyFont="1" applyBorder="1" applyAlignment="1" applyProtection="1">
      <alignment horizontal="right" vertical="center"/>
      <protection locked="0"/>
    </xf>
    <xf numFmtId="0" fontId="23" fillId="0" borderId="228" xfId="2" applyFont="1" applyBorder="1" applyAlignment="1" applyProtection="1">
      <alignment horizontal="center" vertical="center"/>
      <protection locked="0"/>
    </xf>
    <xf numFmtId="49" fontId="23" fillId="0" borderId="85" xfId="2" applyNumberFormat="1" applyFont="1" applyBorder="1" applyAlignment="1" applyProtection="1">
      <alignment horizontal="center" vertical="center" shrinkToFit="1"/>
      <protection locked="0"/>
    </xf>
    <xf numFmtId="49" fontId="23" fillId="0" borderId="73" xfId="2" applyNumberFormat="1" applyFont="1" applyBorder="1" applyAlignment="1" applyProtection="1">
      <alignment horizontal="center" vertical="center" shrinkToFit="1"/>
      <protection locked="0"/>
    </xf>
    <xf numFmtId="56" fontId="85" fillId="12" borderId="61" xfId="0" applyNumberFormat="1" applyFont="1" applyFill="1" applyBorder="1" applyProtection="1">
      <alignment vertical="center"/>
      <protection hidden="1"/>
    </xf>
    <xf numFmtId="56" fontId="85" fillId="12" borderId="62" xfId="0" applyNumberFormat="1" applyFont="1" applyFill="1" applyBorder="1" applyProtection="1">
      <alignment vertical="center"/>
      <protection hidden="1"/>
    </xf>
    <xf numFmtId="56" fontId="85" fillId="12" borderId="103" xfId="0" applyNumberFormat="1" applyFont="1" applyFill="1" applyBorder="1" applyProtection="1">
      <alignment vertical="center"/>
      <protection hidden="1"/>
    </xf>
    <xf numFmtId="56" fontId="85" fillId="12" borderId="6" xfId="0" applyNumberFormat="1" applyFont="1" applyFill="1" applyBorder="1" applyProtection="1">
      <alignment vertical="center"/>
      <protection hidden="1"/>
    </xf>
    <xf numFmtId="56" fontId="85" fillId="12" borderId="64" xfId="0" applyNumberFormat="1" applyFont="1" applyFill="1" applyBorder="1" applyProtection="1">
      <alignment vertical="center"/>
      <protection hidden="1"/>
    </xf>
    <xf numFmtId="0" fontId="37" fillId="0" borderId="0" xfId="0" applyFont="1" applyAlignment="1">
      <alignment horizontal="right" vertical="center"/>
    </xf>
    <xf numFmtId="0" fontId="25" fillId="26" borderId="0" xfId="0" applyFont="1" applyFill="1" applyAlignment="1">
      <alignment horizontal="center" vertical="center"/>
    </xf>
    <xf numFmtId="0" fontId="25" fillId="26" borderId="0" xfId="0" applyFont="1" applyFill="1">
      <alignment vertical="center"/>
    </xf>
    <xf numFmtId="0" fontId="75" fillId="0" borderId="24" xfId="0" applyFont="1" applyBorder="1" applyAlignment="1" applyProtection="1">
      <alignment horizontal="left" vertical="center"/>
      <protection hidden="1"/>
    </xf>
    <xf numFmtId="0" fontId="23" fillId="0" borderId="24" xfId="0" applyFont="1" applyBorder="1" applyAlignment="1" applyProtection="1">
      <alignment horizontal="center" vertical="center"/>
      <protection hidden="1"/>
    </xf>
    <xf numFmtId="3" fontId="51" fillId="0" borderId="0" xfId="0" applyNumberFormat="1" applyFont="1" applyProtection="1">
      <alignment vertical="center"/>
      <protection hidden="1"/>
    </xf>
    <xf numFmtId="3" fontId="52" fillId="0" borderId="0" xfId="0" applyNumberFormat="1" applyFont="1" applyProtection="1">
      <alignment vertical="center"/>
      <protection hidden="1"/>
    </xf>
    <xf numFmtId="0" fontId="0" fillId="20" borderId="65" xfId="0" applyFill="1" applyBorder="1" applyAlignment="1" applyProtection="1">
      <alignment horizontal="center" vertical="center"/>
      <protection hidden="1"/>
    </xf>
    <xf numFmtId="0" fontId="0" fillId="20" borderId="66" xfId="0" applyFill="1" applyBorder="1" applyAlignment="1" applyProtection="1">
      <alignment horizontal="center" vertical="center"/>
      <protection hidden="1"/>
    </xf>
    <xf numFmtId="0" fontId="77" fillId="12" borderId="94" xfId="0" applyFont="1" applyFill="1" applyBorder="1" applyAlignment="1" applyProtection="1">
      <alignment horizontal="center" vertical="center"/>
      <protection hidden="1"/>
    </xf>
    <xf numFmtId="0" fontId="77" fillId="12" borderId="95" xfId="0" applyFont="1" applyFill="1" applyBorder="1" applyAlignment="1" applyProtection="1">
      <alignment horizontal="center" vertical="center"/>
      <protection hidden="1"/>
    </xf>
    <xf numFmtId="49" fontId="0" fillId="12" borderId="95" xfId="0" applyNumberFormat="1" applyFill="1" applyBorder="1" applyAlignment="1" applyProtection="1">
      <alignment horizontal="center" vertical="center"/>
      <protection hidden="1"/>
    </xf>
    <xf numFmtId="0" fontId="0" fillId="20" borderId="68" xfId="0" applyFill="1" applyBorder="1" applyAlignment="1" applyProtection="1">
      <alignment horizontal="center" vertical="center"/>
      <protection hidden="1"/>
    </xf>
    <xf numFmtId="49" fontId="0" fillId="12" borderId="97" xfId="0" applyNumberFormat="1" applyFill="1" applyBorder="1" applyAlignment="1" applyProtection="1">
      <alignment horizontal="center" vertical="center"/>
      <protection hidden="1"/>
    </xf>
    <xf numFmtId="0" fontId="70" fillId="12" borderId="143" xfId="0" applyFont="1" applyFill="1" applyBorder="1" applyAlignment="1" applyProtection="1">
      <alignment horizontal="center" vertical="center" textRotation="255"/>
      <protection hidden="1"/>
    </xf>
    <xf numFmtId="0" fontId="70" fillId="12" borderId="23" xfId="0" applyFont="1" applyFill="1" applyBorder="1" applyAlignment="1" applyProtection="1">
      <alignment horizontal="center" vertical="center" textRotation="255"/>
      <protection hidden="1"/>
    </xf>
    <xf numFmtId="0" fontId="70" fillId="12" borderId="191" xfId="0" applyFont="1" applyFill="1" applyBorder="1" applyAlignment="1" applyProtection="1">
      <alignment horizontal="center" vertical="center" textRotation="255"/>
      <protection hidden="1"/>
    </xf>
    <xf numFmtId="0" fontId="56" fillId="15" borderId="188" xfId="0" applyFont="1" applyFill="1" applyBorder="1" applyAlignment="1" applyProtection="1">
      <alignment horizontal="center" vertical="center" textRotation="255" wrapText="1"/>
      <protection hidden="1"/>
    </xf>
    <xf numFmtId="0" fontId="56" fillId="15" borderId="189" xfId="0" applyFont="1" applyFill="1" applyBorder="1" applyAlignment="1" applyProtection="1">
      <alignment horizontal="center" vertical="center" textRotation="255" wrapText="1"/>
      <protection hidden="1"/>
    </xf>
    <xf numFmtId="0" fontId="55" fillId="12" borderId="192" xfId="2" applyFont="1" applyFill="1" applyBorder="1" applyAlignment="1" applyProtection="1">
      <alignment horizontal="center" vertical="center" wrapText="1"/>
      <protection hidden="1"/>
    </xf>
    <xf numFmtId="0" fontId="55" fillId="12" borderId="189" xfId="2" applyFont="1" applyFill="1" applyBorder="1" applyAlignment="1" applyProtection="1">
      <alignment horizontal="center" vertical="center" wrapText="1"/>
      <protection hidden="1"/>
    </xf>
    <xf numFmtId="0" fontId="55" fillId="12" borderId="190" xfId="2" applyFont="1" applyFill="1" applyBorder="1" applyAlignment="1" applyProtection="1">
      <alignment horizontal="center" vertical="center" wrapText="1"/>
      <protection hidden="1"/>
    </xf>
    <xf numFmtId="0" fontId="53" fillId="15" borderId="172" xfId="3" applyFont="1" applyFill="1" applyBorder="1" applyAlignment="1" applyProtection="1">
      <alignment horizontal="center" vertical="center" wrapText="1"/>
      <protection hidden="1"/>
    </xf>
    <xf numFmtId="0" fontId="53" fillId="15" borderId="0" xfId="3" applyFont="1" applyFill="1" applyBorder="1" applyAlignment="1" applyProtection="1">
      <alignment horizontal="center" vertical="center" wrapText="1"/>
      <protection hidden="1"/>
    </xf>
    <xf numFmtId="0" fontId="53" fillId="15" borderId="173" xfId="3" applyFont="1" applyFill="1" applyBorder="1" applyAlignment="1" applyProtection="1">
      <alignment horizontal="center" vertical="center" wrapText="1"/>
      <protection hidden="1"/>
    </xf>
    <xf numFmtId="0" fontId="80" fillId="15" borderId="198" xfId="0" applyFont="1" applyFill="1" applyBorder="1" applyAlignment="1" applyProtection="1">
      <alignment horizontal="left" vertical="center" wrapText="1" indent="2"/>
      <protection hidden="1"/>
    </xf>
    <xf numFmtId="0" fontId="71" fillId="15" borderId="33" xfId="0" applyFont="1" applyFill="1" applyBorder="1" applyAlignment="1" applyProtection="1">
      <alignment horizontal="left" vertical="center" wrapText="1" indent="2"/>
      <protection hidden="1"/>
    </xf>
    <xf numFmtId="0" fontId="71" fillId="15" borderId="197" xfId="0" applyFont="1" applyFill="1" applyBorder="1" applyAlignment="1" applyProtection="1">
      <alignment horizontal="left" vertical="center" wrapText="1" indent="2"/>
      <protection hidden="1"/>
    </xf>
    <xf numFmtId="0" fontId="71" fillId="15" borderId="138" xfId="0" applyFont="1" applyFill="1" applyBorder="1" applyAlignment="1" applyProtection="1">
      <alignment horizontal="left" vertical="center" wrapText="1" indent="2"/>
      <protection hidden="1"/>
    </xf>
    <xf numFmtId="0" fontId="71" fillId="15" borderId="0" xfId="0" applyFont="1" applyFill="1" applyAlignment="1" applyProtection="1">
      <alignment horizontal="left" vertical="center" wrapText="1" indent="2"/>
      <protection hidden="1"/>
    </xf>
    <xf numFmtId="0" fontId="71" fillId="15" borderId="159" xfId="0" applyFont="1" applyFill="1" applyBorder="1" applyAlignment="1" applyProtection="1">
      <alignment horizontal="left" vertical="center" wrapText="1" indent="2"/>
      <protection hidden="1"/>
    </xf>
    <xf numFmtId="0" fontId="71" fillId="15" borderId="186" xfId="0" applyFont="1" applyFill="1" applyBorder="1" applyAlignment="1" applyProtection="1">
      <alignment horizontal="left" vertical="center" wrapText="1" indent="2"/>
      <protection hidden="1"/>
    </xf>
    <xf numFmtId="0" fontId="71" fillId="15" borderId="5" xfId="0" applyFont="1" applyFill="1" applyBorder="1" applyAlignment="1" applyProtection="1">
      <alignment horizontal="left" vertical="center" wrapText="1" indent="2"/>
      <protection hidden="1"/>
    </xf>
    <xf numFmtId="0" fontId="71" fillId="15" borderId="187" xfId="0" applyFont="1" applyFill="1" applyBorder="1" applyAlignment="1" applyProtection="1">
      <alignment horizontal="left" vertical="center" wrapText="1" indent="2"/>
      <protection hidden="1"/>
    </xf>
    <xf numFmtId="0" fontId="32" fillId="12" borderId="196" xfId="2" applyFont="1" applyFill="1" applyBorder="1" applyAlignment="1" applyProtection="1">
      <alignment horizontal="center" vertical="center" wrapText="1"/>
      <protection hidden="1"/>
    </xf>
    <xf numFmtId="0" fontId="32" fillId="12" borderId="33" xfId="2" applyFont="1" applyFill="1" applyBorder="1" applyAlignment="1" applyProtection="1">
      <alignment horizontal="center" vertical="center" wrapText="1"/>
      <protection hidden="1"/>
    </xf>
    <xf numFmtId="0" fontId="32" fillId="12" borderId="197" xfId="2" applyFont="1" applyFill="1" applyBorder="1" applyAlignment="1" applyProtection="1">
      <alignment horizontal="center" vertical="center" wrapText="1"/>
      <protection hidden="1"/>
    </xf>
    <xf numFmtId="0" fontId="32" fillId="12" borderId="178" xfId="2" applyFont="1" applyFill="1" applyBorder="1" applyAlignment="1" applyProtection="1">
      <alignment horizontal="center" vertical="center" wrapText="1"/>
      <protection hidden="1"/>
    </xf>
    <xf numFmtId="0" fontId="32" fillId="12" borderId="0" xfId="2" applyFont="1" applyFill="1" applyAlignment="1" applyProtection="1">
      <alignment horizontal="center" vertical="center" wrapText="1"/>
      <protection hidden="1"/>
    </xf>
    <xf numFmtId="0" fontId="32" fillId="12" borderId="159" xfId="2" applyFont="1" applyFill="1" applyBorder="1" applyAlignment="1" applyProtection="1">
      <alignment horizontal="center" vertical="center" wrapText="1"/>
      <protection hidden="1"/>
    </xf>
    <xf numFmtId="0" fontId="32" fillId="12" borderId="179" xfId="2" applyFont="1" applyFill="1" applyBorder="1" applyAlignment="1" applyProtection="1">
      <alignment horizontal="center" vertical="center" wrapText="1"/>
      <protection hidden="1"/>
    </xf>
    <xf numFmtId="0" fontId="32" fillId="12" borderId="154" xfId="2" applyFont="1" applyFill="1" applyBorder="1" applyAlignment="1" applyProtection="1">
      <alignment horizontal="center" vertical="center" wrapText="1"/>
      <protection hidden="1"/>
    </xf>
    <xf numFmtId="0" fontId="32" fillId="12" borderId="160" xfId="2" applyFont="1" applyFill="1" applyBorder="1" applyAlignment="1" applyProtection="1">
      <alignment horizontal="center" vertical="center" wrapText="1"/>
      <protection hidden="1"/>
    </xf>
    <xf numFmtId="0" fontId="58" fillId="12" borderId="193" xfId="2" applyFont="1" applyFill="1" applyBorder="1" applyAlignment="1" applyProtection="1">
      <alignment horizontal="center" vertical="center" wrapText="1"/>
      <protection hidden="1"/>
    </xf>
    <xf numFmtId="0" fontId="58" fillId="12" borderId="194" xfId="2" applyFont="1" applyFill="1" applyBorder="1" applyAlignment="1" applyProtection="1">
      <alignment horizontal="center" vertical="center" wrapText="1"/>
      <protection hidden="1"/>
    </xf>
    <xf numFmtId="0" fontId="58" fillId="12" borderId="195" xfId="2" applyFont="1" applyFill="1" applyBorder="1" applyAlignment="1" applyProtection="1">
      <alignment horizontal="center" vertical="center" wrapText="1"/>
      <protection hidden="1"/>
    </xf>
    <xf numFmtId="0" fontId="58" fillId="12" borderId="180" xfId="2" applyFont="1" applyFill="1" applyBorder="1" applyAlignment="1" applyProtection="1">
      <alignment horizontal="left" vertical="center" wrapText="1"/>
      <protection hidden="1"/>
    </xf>
    <xf numFmtId="0" fontId="58" fillId="12" borderId="181" xfId="2" applyFont="1" applyFill="1" applyBorder="1" applyAlignment="1" applyProtection="1">
      <alignment horizontal="left" vertical="center" wrapText="1"/>
      <protection hidden="1"/>
    </xf>
    <xf numFmtId="0" fontId="58" fillId="12" borderId="182" xfId="2" applyFont="1" applyFill="1" applyBorder="1" applyAlignment="1" applyProtection="1">
      <alignment horizontal="left" vertical="center" wrapText="1"/>
      <protection hidden="1"/>
    </xf>
    <xf numFmtId="0" fontId="58" fillId="12" borderId="174" xfId="2" applyFont="1" applyFill="1" applyBorder="1" applyAlignment="1" applyProtection="1">
      <alignment horizontal="left" vertical="center" wrapText="1"/>
      <protection hidden="1"/>
    </xf>
    <xf numFmtId="0" fontId="58" fillId="12" borderId="154" xfId="2" applyFont="1" applyFill="1" applyBorder="1" applyAlignment="1" applyProtection="1">
      <alignment horizontal="left" vertical="center" wrapText="1"/>
      <protection hidden="1"/>
    </xf>
    <xf numFmtId="0" fontId="58" fillId="12" borderId="183" xfId="2" applyFont="1" applyFill="1" applyBorder="1" applyAlignment="1" applyProtection="1">
      <alignment horizontal="left" vertical="center" wrapText="1"/>
      <protection hidden="1"/>
    </xf>
    <xf numFmtId="3" fontId="52" fillId="0" borderId="0" xfId="0" applyNumberFormat="1" applyFont="1" applyAlignment="1" applyProtection="1">
      <alignment horizontal="center" vertical="center"/>
      <protection hidden="1"/>
    </xf>
    <xf numFmtId="49" fontId="10" fillId="17" borderId="201" xfId="0" applyNumberFormat="1" applyFont="1" applyFill="1" applyBorder="1" applyAlignment="1" applyProtection="1">
      <alignment horizontal="center" vertical="center"/>
      <protection hidden="1"/>
    </xf>
    <xf numFmtId="0" fontId="58" fillId="15" borderId="142" xfId="2" applyFont="1" applyFill="1" applyBorder="1" applyAlignment="1" applyProtection="1">
      <alignment horizontal="left" vertical="center" wrapText="1"/>
      <protection hidden="1"/>
    </xf>
    <xf numFmtId="0" fontId="58" fillId="15" borderId="61" xfId="2" applyFont="1" applyFill="1" applyBorder="1" applyAlignment="1" applyProtection="1">
      <alignment horizontal="left" vertical="center" wrapText="1"/>
      <protection hidden="1"/>
    </xf>
    <xf numFmtId="0" fontId="58" fillId="15" borderId="143" xfId="2" applyFont="1" applyFill="1" applyBorder="1" applyAlignment="1" applyProtection="1">
      <alignment horizontal="left" vertical="center" wrapText="1"/>
      <protection hidden="1"/>
    </xf>
    <xf numFmtId="0" fontId="55" fillId="12" borderId="163" xfId="2" applyFont="1" applyFill="1" applyBorder="1" applyAlignment="1" applyProtection="1">
      <alignment horizontal="left" vertical="center" wrapText="1"/>
      <protection hidden="1"/>
    </xf>
    <xf numFmtId="0" fontId="55" fillId="12" borderId="156" xfId="2" applyFont="1" applyFill="1" applyBorder="1" applyAlignment="1" applyProtection="1">
      <alignment horizontal="left" vertical="center" wrapText="1"/>
      <protection hidden="1"/>
    </xf>
    <xf numFmtId="0" fontId="58" fillId="15" borderId="157" xfId="2" applyFont="1" applyFill="1" applyBorder="1" applyAlignment="1" applyProtection="1">
      <alignment horizontal="left" vertical="center" wrapText="1"/>
      <protection hidden="1"/>
    </xf>
    <xf numFmtId="0" fontId="58" fillId="15" borderId="153" xfId="2" applyFont="1" applyFill="1" applyBorder="1" applyAlignment="1" applyProtection="1">
      <alignment horizontal="left" vertical="center" wrapText="1"/>
      <protection hidden="1"/>
    </xf>
    <xf numFmtId="0" fontId="58" fillId="15" borderId="161" xfId="2" applyFont="1" applyFill="1" applyBorder="1" applyAlignment="1" applyProtection="1">
      <alignment horizontal="left" vertical="center" wrapText="1"/>
      <protection hidden="1"/>
    </xf>
    <xf numFmtId="0" fontId="58" fillId="12" borderId="155" xfId="2" applyFont="1" applyFill="1" applyBorder="1" applyAlignment="1" applyProtection="1">
      <alignment horizontal="left" vertical="center" wrapText="1"/>
      <protection hidden="1"/>
    </xf>
    <xf numFmtId="0" fontId="58" fillId="12" borderId="164" xfId="2" applyFont="1" applyFill="1" applyBorder="1" applyAlignment="1" applyProtection="1">
      <alignment horizontal="left" vertical="center" wrapText="1"/>
      <protection hidden="1"/>
    </xf>
    <xf numFmtId="0" fontId="6" fillId="0" borderId="199" xfId="2" applyFont="1" applyBorder="1" applyAlignment="1" applyProtection="1">
      <alignment horizontal="center" vertical="center" shrinkToFit="1"/>
      <protection hidden="1"/>
    </xf>
    <xf numFmtId="0" fontId="6" fillId="0" borderId="203" xfId="2" applyFont="1" applyBorder="1" applyAlignment="1" applyProtection="1">
      <alignment horizontal="center" vertical="center" shrinkToFit="1"/>
      <protection hidden="1"/>
    </xf>
    <xf numFmtId="0" fontId="9" fillId="17" borderId="200" xfId="2" applyFont="1" applyFill="1" applyBorder="1" applyAlignment="1" applyProtection="1">
      <alignment horizontal="center" vertical="center" shrinkToFit="1"/>
      <protection hidden="1"/>
    </xf>
    <xf numFmtId="0" fontId="9" fillId="17" borderId="204" xfId="2" applyFont="1" applyFill="1" applyBorder="1" applyAlignment="1" applyProtection="1">
      <alignment horizontal="center" vertical="center" shrinkToFit="1"/>
      <protection hidden="1"/>
    </xf>
    <xf numFmtId="49" fontId="9" fillId="17" borderId="200" xfId="2" applyNumberFormat="1" applyFont="1" applyFill="1" applyBorder="1" applyAlignment="1" applyProtection="1">
      <alignment horizontal="center" vertical="center" wrapText="1"/>
      <protection hidden="1"/>
    </xf>
    <xf numFmtId="49" fontId="9" fillId="17" borderId="204" xfId="2" applyNumberFormat="1" applyFont="1" applyFill="1" applyBorder="1" applyAlignment="1" applyProtection="1">
      <alignment horizontal="center" vertical="center"/>
      <protection hidden="1"/>
    </xf>
    <xf numFmtId="3" fontId="51" fillId="16" borderId="136" xfId="0" applyNumberFormat="1" applyFont="1" applyFill="1" applyBorder="1" applyAlignment="1" applyProtection="1">
      <alignment horizontal="center" vertical="center"/>
      <protection hidden="1"/>
    </xf>
    <xf numFmtId="3" fontId="51" fillId="16" borderId="137" xfId="0" applyNumberFormat="1" applyFont="1" applyFill="1" applyBorder="1" applyAlignment="1" applyProtection="1">
      <alignment horizontal="center" vertical="center"/>
      <protection hidden="1"/>
    </xf>
    <xf numFmtId="3" fontId="51" fillId="16" borderId="121" xfId="0" applyNumberFormat="1" applyFont="1" applyFill="1" applyBorder="1" applyAlignment="1" applyProtection="1">
      <alignment horizontal="center" vertical="center"/>
      <protection hidden="1"/>
    </xf>
    <xf numFmtId="3" fontId="51" fillId="16" borderId="122" xfId="0" applyNumberFormat="1" applyFont="1" applyFill="1" applyBorder="1" applyAlignment="1" applyProtection="1">
      <alignment horizontal="center" vertical="center"/>
      <protection hidden="1"/>
    </xf>
    <xf numFmtId="49" fontId="11" fillId="17" borderId="9" xfId="2" applyNumberFormat="1" applyFont="1" applyFill="1" applyBorder="1" applyAlignment="1" applyProtection="1">
      <alignment horizontal="center" vertical="center" wrapText="1"/>
      <protection hidden="1"/>
    </xf>
    <xf numFmtId="49" fontId="11" fillId="17" borderId="34" xfId="2" applyNumberFormat="1" applyFont="1" applyFill="1" applyBorder="1" applyAlignment="1" applyProtection="1">
      <alignment horizontal="center" vertical="center"/>
      <protection hidden="1"/>
    </xf>
    <xf numFmtId="49" fontId="11" fillId="17" borderId="202" xfId="2" applyNumberFormat="1" applyFont="1" applyFill="1" applyBorder="1" applyAlignment="1" applyProtection="1">
      <alignment horizontal="center" vertical="center" wrapText="1"/>
      <protection hidden="1"/>
    </xf>
    <xf numFmtId="49" fontId="11" fillId="17" borderId="205" xfId="2" applyNumberFormat="1" applyFont="1" applyFill="1" applyBorder="1" applyAlignment="1" applyProtection="1">
      <alignment horizontal="center" vertical="center"/>
      <protection hidden="1"/>
    </xf>
    <xf numFmtId="3" fontId="51" fillId="16" borderId="133" xfId="0" applyNumberFormat="1" applyFont="1" applyFill="1" applyBorder="1" applyAlignment="1" applyProtection="1">
      <alignment horizontal="center" vertical="center"/>
      <protection hidden="1"/>
    </xf>
    <xf numFmtId="3" fontId="51" fillId="16" borderId="144" xfId="0" applyNumberFormat="1" applyFont="1" applyFill="1" applyBorder="1" applyAlignment="1" applyProtection="1">
      <alignment horizontal="center" vertical="center"/>
      <protection hidden="1"/>
    </xf>
    <xf numFmtId="0" fontId="0" fillId="0" borderId="66" xfId="0" applyBorder="1" applyAlignment="1" applyProtection="1">
      <alignment horizontal="center" vertical="center"/>
      <protection hidden="1"/>
    </xf>
    <xf numFmtId="0" fontId="79" fillId="16" borderId="34" xfId="0" applyFont="1" applyFill="1" applyBorder="1" applyAlignment="1" applyProtection="1">
      <alignment horizontal="distributed" vertical="center" indent="1"/>
      <protection hidden="1"/>
    </xf>
    <xf numFmtId="0" fontId="79" fillId="16" borderId="33" xfId="0" applyFont="1" applyFill="1" applyBorder="1" applyAlignment="1" applyProtection="1">
      <alignment horizontal="distributed" vertical="center" indent="1"/>
      <protection hidden="1"/>
    </xf>
    <xf numFmtId="0" fontId="79" fillId="16" borderId="35" xfId="0" applyFont="1" applyFill="1" applyBorder="1" applyAlignment="1" applyProtection="1">
      <alignment horizontal="distributed" vertical="center" indent="1"/>
      <protection hidden="1"/>
    </xf>
    <xf numFmtId="0" fontId="79" fillId="16" borderId="9" xfId="0" applyFont="1" applyFill="1" applyBorder="1" applyAlignment="1" applyProtection="1">
      <alignment horizontal="distributed" vertical="center" indent="1"/>
      <protection hidden="1"/>
    </xf>
    <xf numFmtId="0" fontId="79" fillId="16" borderId="5" xfId="0" applyFont="1" applyFill="1" applyBorder="1" applyAlignment="1" applyProtection="1">
      <alignment horizontal="distributed" vertical="center" indent="1"/>
      <protection hidden="1"/>
    </xf>
    <xf numFmtId="0" fontId="79" fillId="16" borderId="10" xfId="0" applyFont="1" applyFill="1" applyBorder="1" applyAlignment="1" applyProtection="1">
      <alignment horizontal="distributed" vertical="center" indent="1"/>
      <protection hidden="1"/>
    </xf>
    <xf numFmtId="0" fontId="61" fillId="0" borderId="134" xfId="2" applyFont="1" applyBorder="1" applyAlignment="1" applyProtection="1">
      <alignment horizontal="center" vertical="top"/>
      <protection hidden="1"/>
    </xf>
    <xf numFmtId="0" fontId="61" fillId="0" borderId="124" xfId="2" applyFont="1" applyBorder="1" applyAlignment="1" applyProtection="1">
      <alignment horizontal="center" vertical="top"/>
      <protection hidden="1"/>
    </xf>
    <xf numFmtId="49" fontId="9" fillId="17" borderId="201" xfId="2" applyNumberFormat="1" applyFont="1" applyFill="1" applyBorder="1" applyAlignment="1" applyProtection="1">
      <alignment horizontal="center" vertical="center"/>
      <protection hidden="1"/>
    </xf>
    <xf numFmtId="49" fontId="9" fillId="17" borderId="7" xfId="2" applyNumberFormat="1" applyFont="1" applyFill="1" applyBorder="1" applyAlignment="1" applyProtection="1">
      <alignment horizontal="center" vertical="center"/>
      <protection hidden="1"/>
    </xf>
    <xf numFmtId="49" fontId="10" fillId="17" borderId="7" xfId="0" applyNumberFormat="1" applyFont="1" applyFill="1" applyBorder="1" applyAlignment="1" applyProtection="1">
      <alignment horizontal="center" vertical="center"/>
      <protection hidden="1"/>
    </xf>
    <xf numFmtId="0" fontId="53" fillId="15" borderId="175" xfId="3" applyFont="1" applyFill="1" applyBorder="1" applyAlignment="1" applyProtection="1">
      <alignment horizontal="left" vertical="center"/>
      <protection hidden="1"/>
    </xf>
    <xf numFmtId="0" fontId="53" fillId="15" borderId="61" xfId="3" applyFont="1" applyFill="1" applyBorder="1" applyAlignment="1" applyProtection="1">
      <alignment horizontal="left" vertical="center"/>
      <protection hidden="1"/>
    </xf>
    <xf numFmtId="0" fontId="53" fillId="15" borderId="176" xfId="3" applyFont="1" applyFill="1" applyBorder="1" applyAlignment="1" applyProtection="1">
      <alignment horizontal="left" vertical="center"/>
      <protection hidden="1"/>
    </xf>
    <xf numFmtId="0" fontId="53" fillId="15" borderId="184" xfId="3" applyFont="1" applyFill="1" applyBorder="1" applyAlignment="1" applyProtection="1">
      <alignment horizontal="left" vertical="center"/>
      <protection hidden="1"/>
    </xf>
    <xf numFmtId="0" fontId="53" fillId="15" borderId="5" xfId="3" applyFont="1" applyFill="1" applyBorder="1" applyAlignment="1" applyProtection="1">
      <alignment horizontal="left" vertical="center"/>
      <protection hidden="1"/>
    </xf>
    <xf numFmtId="0" fontId="53" fillId="15" borderId="185" xfId="3" applyFont="1" applyFill="1" applyBorder="1" applyAlignment="1" applyProtection="1">
      <alignment horizontal="left" vertical="center"/>
      <protection hidden="1"/>
    </xf>
    <xf numFmtId="0" fontId="30" fillId="15" borderId="177" xfId="0" applyFont="1" applyFill="1" applyBorder="1" applyProtection="1">
      <alignment vertical="center"/>
      <protection hidden="1"/>
    </xf>
    <xf numFmtId="0" fontId="30" fillId="15" borderId="61" xfId="0" applyFont="1" applyFill="1" applyBorder="1" applyProtection="1">
      <alignment vertical="center"/>
      <protection hidden="1"/>
    </xf>
    <xf numFmtId="0" fontId="30" fillId="15" borderId="162" xfId="0" applyFont="1" applyFill="1" applyBorder="1" applyProtection="1">
      <alignment vertical="center"/>
      <protection hidden="1"/>
    </xf>
    <xf numFmtId="0" fontId="30" fillId="15" borderId="186" xfId="0" applyFont="1" applyFill="1" applyBorder="1" applyProtection="1">
      <alignment vertical="center"/>
      <protection hidden="1"/>
    </xf>
    <xf numFmtId="0" fontId="30" fillId="15" borderId="5" xfId="0" applyFont="1" applyFill="1" applyBorder="1" applyProtection="1">
      <alignment vertical="center"/>
      <protection hidden="1"/>
    </xf>
    <xf numFmtId="0" fontId="30" fillId="15" borderId="187" xfId="0" applyFont="1" applyFill="1" applyBorder="1" applyProtection="1">
      <alignment vertical="center"/>
      <protection hidden="1"/>
    </xf>
    <xf numFmtId="0" fontId="37" fillId="18" borderId="57" xfId="2" applyFont="1" applyFill="1" applyBorder="1" applyAlignment="1" applyProtection="1">
      <alignment horizontal="center" vertical="center"/>
      <protection hidden="1"/>
    </xf>
    <xf numFmtId="0" fontId="37" fillId="18" borderId="59" xfId="2" applyFont="1" applyFill="1" applyBorder="1" applyAlignment="1" applyProtection="1">
      <alignment horizontal="center" vertical="center"/>
      <protection hidden="1"/>
    </xf>
    <xf numFmtId="0" fontId="37" fillId="18" borderId="8" xfId="2" applyFont="1" applyFill="1" applyBorder="1" applyAlignment="1" applyProtection="1">
      <alignment horizontal="center" vertical="center" wrapText="1"/>
      <protection hidden="1"/>
    </xf>
    <xf numFmtId="0" fontId="37" fillId="18" borderId="96" xfId="2" applyFont="1" applyFill="1" applyBorder="1" applyAlignment="1" applyProtection="1">
      <alignment horizontal="center" vertical="center"/>
      <protection hidden="1"/>
    </xf>
    <xf numFmtId="0" fontId="37" fillId="18" borderId="98" xfId="2" applyFont="1" applyFill="1" applyBorder="1" applyAlignment="1" applyProtection="1">
      <alignment horizontal="center" vertical="center"/>
      <protection hidden="1"/>
    </xf>
    <xf numFmtId="0" fontId="37" fillId="18" borderId="101" xfId="2" applyFont="1" applyFill="1" applyBorder="1" applyAlignment="1" applyProtection="1">
      <alignment horizontal="center" vertical="center"/>
      <protection hidden="1"/>
    </xf>
    <xf numFmtId="0" fontId="23" fillId="9" borderId="29" xfId="2" applyFont="1" applyFill="1" applyBorder="1" applyAlignment="1" applyProtection="1">
      <alignment horizontal="center" vertical="center" wrapText="1"/>
      <protection hidden="1"/>
    </xf>
    <xf numFmtId="0" fontId="23" fillId="9" borderId="151" xfId="2" applyFont="1" applyFill="1" applyBorder="1" applyAlignment="1" applyProtection="1">
      <alignment horizontal="center" vertical="center"/>
      <protection hidden="1"/>
    </xf>
    <xf numFmtId="0" fontId="23" fillId="9" borderId="30" xfId="2" applyFont="1" applyFill="1" applyBorder="1" applyAlignment="1" applyProtection="1">
      <alignment horizontal="center" vertical="center"/>
      <protection hidden="1"/>
    </xf>
    <xf numFmtId="0" fontId="23" fillId="9" borderId="11" xfId="2" applyFont="1" applyFill="1" applyBorder="1" applyAlignment="1" applyProtection="1">
      <alignment horizontal="center" vertical="center"/>
      <protection hidden="1"/>
    </xf>
    <xf numFmtId="0" fontId="39" fillId="0" borderId="61" xfId="2" applyFont="1" applyBorder="1" applyAlignment="1" applyProtection="1">
      <alignment horizontal="center" vertical="center" shrinkToFit="1"/>
      <protection hidden="1"/>
    </xf>
    <xf numFmtId="0" fontId="39" fillId="0" borderId="143" xfId="2" applyFont="1" applyBorder="1" applyAlignment="1" applyProtection="1">
      <alignment horizontal="center" vertical="center" shrinkToFit="1"/>
      <protection hidden="1"/>
    </xf>
    <xf numFmtId="0" fontId="67" fillId="16" borderId="170" xfId="2" applyFont="1" applyFill="1" applyBorder="1" applyAlignment="1" applyProtection="1">
      <alignment horizontal="left" vertical="center" wrapText="1"/>
      <protection hidden="1"/>
    </xf>
    <xf numFmtId="0" fontId="67" fillId="16" borderId="171" xfId="2" applyFont="1" applyFill="1" applyBorder="1" applyAlignment="1" applyProtection="1">
      <alignment horizontal="left" vertical="center" wrapText="1"/>
      <protection hidden="1"/>
    </xf>
    <xf numFmtId="0" fontId="37" fillId="20" borderId="8" xfId="2" applyFont="1" applyFill="1" applyBorder="1" applyAlignment="1" applyProtection="1">
      <alignment horizontal="center" vertical="center" wrapText="1"/>
      <protection hidden="1"/>
    </xf>
    <xf numFmtId="0" fontId="37" fillId="20" borderId="96" xfId="2" applyFont="1" applyFill="1" applyBorder="1" applyAlignment="1" applyProtection="1">
      <alignment horizontal="center" vertical="center"/>
      <protection hidden="1"/>
    </xf>
    <xf numFmtId="0" fontId="37" fillId="20" borderId="98" xfId="2" applyFont="1" applyFill="1" applyBorder="1" applyAlignment="1" applyProtection="1">
      <alignment horizontal="center" vertical="center"/>
      <protection hidden="1"/>
    </xf>
    <xf numFmtId="0" fontId="37" fillId="20" borderId="101" xfId="2" applyFont="1" applyFill="1" applyBorder="1" applyAlignment="1" applyProtection="1">
      <alignment horizontal="center" vertical="center"/>
      <protection hidden="1"/>
    </xf>
    <xf numFmtId="0" fontId="37" fillId="20" borderId="57" xfId="2" applyFont="1" applyFill="1" applyBorder="1" applyAlignment="1" applyProtection="1">
      <alignment horizontal="center" vertical="center"/>
      <protection hidden="1"/>
    </xf>
    <xf numFmtId="0" fontId="37" fillId="20" borderId="59" xfId="2" applyFont="1" applyFill="1" applyBorder="1" applyAlignment="1" applyProtection="1">
      <alignment horizontal="center" vertical="center"/>
      <protection hidden="1"/>
    </xf>
    <xf numFmtId="0" fontId="16" fillId="14" borderId="61" xfId="2" applyFont="1" applyFill="1" applyBorder="1" applyAlignment="1" applyProtection="1">
      <alignment horizontal="left" wrapText="1"/>
      <protection hidden="1"/>
    </xf>
    <xf numFmtId="0" fontId="16" fillId="14" borderId="62" xfId="2" applyFont="1" applyFill="1" applyBorder="1" applyAlignment="1" applyProtection="1">
      <alignment horizontal="left" wrapText="1"/>
      <protection hidden="1"/>
    </xf>
    <xf numFmtId="49" fontId="9" fillId="17" borderId="66" xfId="2" applyNumberFormat="1" applyFont="1" applyFill="1" applyBorder="1" applyAlignment="1" applyProtection="1">
      <alignment horizontal="center" vertical="center" wrapText="1"/>
      <protection hidden="1"/>
    </xf>
    <xf numFmtId="49" fontId="9" fillId="17" borderId="95" xfId="2" applyNumberFormat="1" applyFont="1" applyFill="1" applyBorder="1" applyAlignment="1" applyProtection="1">
      <alignment horizontal="center" vertical="center"/>
      <protection hidden="1"/>
    </xf>
    <xf numFmtId="49" fontId="9" fillId="17" borderId="8" xfId="2" applyNumberFormat="1" applyFont="1" applyFill="1" applyBorder="1" applyAlignment="1" applyProtection="1">
      <alignment horizontal="center" vertical="center"/>
      <protection hidden="1"/>
    </xf>
    <xf numFmtId="49" fontId="9" fillId="17" borderId="96" xfId="2" applyNumberFormat="1" applyFont="1" applyFill="1" applyBorder="1" applyAlignment="1" applyProtection="1">
      <alignment horizontal="center" vertical="center"/>
      <protection hidden="1"/>
    </xf>
    <xf numFmtId="49" fontId="11" fillId="17" borderId="30" xfId="2" applyNumberFormat="1" applyFont="1" applyFill="1" applyBorder="1" applyAlignment="1" applyProtection="1">
      <alignment horizontal="center" vertical="center" wrapText="1"/>
      <protection hidden="1"/>
    </xf>
    <xf numFmtId="49" fontId="11" fillId="17" borderId="39" xfId="2" applyNumberFormat="1" applyFont="1" applyFill="1" applyBorder="1" applyAlignment="1" applyProtection="1">
      <alignment horizontal="center" vertical="center"/>
      <protection hidden="1"/>
    </xf>
    <xf numFmtId="49" fontId="11" fillId="17" borderId="68" xfId="2" applyNumberFormat="1" applyFont="1" applyFill="1" applyBorder="1" applyAlignment="1" applyProtection="1">
      <alignment horizontal="center" vertical="center" wrapText="1"/>
      <protection hidden="1"/>
    </xf>
    <xf numFmtId="49" fontId="11" fillId="17" borderId="97" xfId="2" applyNumberFormat="1" applyFont="1" applyFill="1" applyBorder="1" applyAlignment="1" applyProtection="1">
      <alignment horizontal="center" vertical="center"/>
      <protection hidden="1"/>
    </xf>
    <xf numFmtId="0" fontId="16" fillId="14" borderId="63" xfId="2" applyFont="1" applyFill="1" applyBorder="1" applyAlignment="1" applyProtection="1">
      <alignment horizontal="center" vertical="center" wrapText="1"/>
      <protection hidden="1"/>
    </xf>
    <xf numFmtId="0" fontId="16" fillId="14" borderId="6" xfId="2" applyFont="1" applyFill="1" applyBorder="1" applyAlignment="1" applyProtection="1">
      <alignment horizontal="center" vertical="center" wrapText="1"/>
      <protection hidden="1"/>
    </xf>
    <xf numFmtId="0" fontId="16" fillId="14" borderId="213" xfId="2" applyFont="1" applyFill="1" applyBorder="1" applyAlignment="1" applyProtection="1">
      <alignment horizontal="center" vertical="center" wrapText="1"/>
      <protection hidden="1"/>
    </xf>
    <xf numFmtId="0" fontId="16" fillId="14" borderId="61" xfId="2" applyFont="1" applyFill="1" applyBorder="1" applyAlignment="1" applyProtection="1">
      <alignment horizontal="center" wrapText="1"/>
      <protection hidden="1"/>
    </xf>
    <xf numFmtId="0" fontId="6" fillId="0" borderId="65" xfId="2" applyFont="1" applyBorder="1" applyAlignment="1" applyProtection="1">
      <alignment horizontal="center" vertical="center" shrinkToFit="1"/>
      <protection hidden="1"/>
    </xf>
    <xf numFmtId="0" fontId="6" fillId="0" borderId="94" xfId="2" applyFont="1" applyBorder="1" applyAlignment="1" applyProtection="1">
      <alignment horizontal="center" vertical="center" shrinkToFit="1"/>
      <protection hidden="1"/>
    </xf>
    <xf numFmtId="0" fontId="9" fillId="17" borderId="66" xfId="2" applyFont="1" applyFill="1" applyBorder="1" applyAlignment="1" applyProtection="1">
      <alignment horizontal="center" vertical="center" wrapText="1" shrinkToFit="1"/>
      <protection hidden="1"/>
    </xf>
    <xf numFmtId="0" fontId="9" fillId="17" borderId="95" xfId="2" applyFont="1" applyFill="1" applyBorder="1" applyAlignment="1" applyProtection="1">
      <alignment horizontal="center" vertical="center" shrinkToFit="1"/>
      <protection hidden="1"/>
    </xf>
    <xf numFmtId="49" fontId="9" fillId="17" borderId="67" xfId="2" applyNumberFormat="1" applyFont="1" applyFill="1" applyBorder="1" applyAlignment="1" applyProtection="1">
      <alignment horizontal="center" vertical="center"/>
      <protection hidden="1"/>
    </xf>
    <xf numFmtId="49" fontId="10" fillId="17" borderId="67" xfId="0" applyNumberFormat="1" applyFont="1" applyFill="1" applyBorder="1" applyAlignment="1" applyProtection="1">
      <alignment horizontal="center" vertical="center"/>
      <protection hidden="1"/>
    </xf>
    <xf numFmtId="49" fontId="10" fillId="17" borderId="8" xfId="0" applyNumberFormat="1" applyFont="1" applyFill="1" applyBorder="1" applyAlignment="1" applyProtection="1">
      <alignment horizontal="center" vertical="center"/>
      <protection hidden="1"/>
    </xf>
    <xf numFmtId="49" fontId="10" fillId="17" borderId="96" xfId="0" applyNumberFormat="1" applyFont="1" applyFill="1" applyBorder="1" applyAlignment="1" applyProtection="1">
      <alignment horizontal="center" vertical="center"/>
      <protection hidden="1"/>
    </xf>
    <xf numFmtId="0" fontId="21" fillId="24" borderId="45" xfId="2" applyFont="1" applyFill="1" applyBorder="1" applyAlignment="1" applyProtection="1">
      <alignment horizontal="left" vertical="center" shrinkToFit="1"/>
      <protection hidden="1"/>
    </xf>
    <xf numFmtId="0" fontId="21" fillId="24" borderId="165" xfId="2" applyFont="1" applyFill="1" applyBorder="1" applyAlignment="1" applyProtection="1">
      <alignment horizontal="left" vertical="center" shrinkToFit="1"/>
      <protection hidden="1"/>
    </xf>
    <xf numFmtId="0" fontId="14" fillId="0" borderId="20" xfId="2" applyFont="1" applyBorder="1" applyAlignment="1" applyProtection="1">
      <alignment horizontal="left" vertical="center" indent="1" shrinkToFit="1"/>
      <protection hidden="1"/>
    </xf>
    <xf numFmtId="0" fontId="14" fillId="0" borderId="42" xfId="2" applyFont="1" applyBorder="1" applyAlignment="1" applyProtection="1">
      <alignment horizontal="left" vertical="center" indent="1" shrinkToFit="1"/>
      <protection hidden="1"/>
    </xf>
    <xf numFmtId="0" fontId="14" fillId="0" borderId="43" xfId="2" applyFont="1" applyBorder="1" applyAlignment="1" applyProtection="1">
      <alignment horizontal="left" vertical="center" indent="1" shrinkToFit="1"/>
      <protection hidden="1"/>
    </xf>
    <xf numFmtId="178" fontId="21" fillId="0" borderId="44" xfId="2" applyNumberFormat="1" applyFont="1" applyBorder="1" applyAlignment="1" applyProtection="1">
      <alignment horizontal="left" vertical="center" shrinkToFit="1"/>
      <protection hidden="1"/>
    </xf>
    <xf numFmtId="178" fontId="21" fillId="0" borderId="45" xfId="2" applyNumberFormat="1" applyFont="1" applyBorder="1" applyAlignment="1" applyProtection="1">
      <alignment horizontal="left" vertical="center" shrinkToFit="1"/>
      <protection hidden="1"/>
    </xf>
    <xf numFmtId="178" fontId="21" fillId="24" borderId="45" xfId="2" applyNumberFormat="1" applyFont="1" applyFill="1" applyBorder="1" applyAlignment="1" applyProtection="1">
      <alignment horizontal="left" vertical="center" shrinkToFit="1"/>
      <protection hidden="1"/>
    </xf>
    <xf numFmtId="0" fontId="14" fillId="0" borderId="106" xfId="2" applyFont="1" applyBorder="1" applyAlignment="1" applyProtection="1">
      <alignment horizontal="left" vertical="center" indent="1" shrinkToFit="1"/>
      <protection hidden="1"/>
    </xf>
    <xf numFmtId="0" fontId="14" fillId="0" borderId="152" xfId="2" applyFont="1" applyBorder="1" applyAlignment="1" applyProtection="1">
      <alignment horizontal="left" vertical="center" indent="1" shrinkToFit="1"/>
      <protection hidden="1"/>
    </xf>
    <xf numFmtId="0" fontId="14" fillId="0" borderId="105" xfId="2" applyFont="1" applyBorder="1" applyAlignment="1" applyProtection="1">
      <alignment horizontal="left" vertical="center" indent="1" shrinkToFit="1"/>
      <protection hidden="1"/>
    </xf>
    <xf numFmtId="178" fontId="21" fillId="0" borderId="167" xfId="2" applyNumberFormat="1" applyFont="1" applyBorder="1" applyAlignment="1" applyProtection="1">
      <alignment horizontal="left" vertical="center" shrinkToFit="1"/>
      <protection hidden="1"/>
    </xf>
    <xf numFmtId="178" fontId="21" fillId="0" borderId="168" xfId="2" applyNumberFormat="1" applyFont="1" applyBorder="1" applyAlignment="1" applyProtection="1">
      <alignment horizontal="left" vertical="center" shrinkToFit="1"/>
      <protection hidden="1"/>
    </xf>
    <xf numFmtId="178" fontId="21" fillId="24" borderId="168" xfId="2" applyNumberFormat="1" applyFont="1" applyFill="1" applyBorder="1" applyAlignment="1" applyProtection="1">
      <alignment horizontal="left" vertical="center" shrinkToFit="1"/>
      <protection hidden="1"/>
    </xf>
    <xf numFmtId="0" fontId="21" fillId="24" borderId="168" xfId="2" applyFont="1" applyFill="1" applyBorder="1" applyAlignment="1" applyProtection="1">
      <alignment horizontal="left" vertical="center" shrinkToFit="1"/>
      <protection hidden="1"/>
    </xf>
    <xf numFmtId="0" fontId="21" fillId="24" borderId="169" xfId="2" applyFont="1" applyFill="1" applyBorder="1" applyAlignment="1" applyProtection="1">
      <alignment horizontal="left" vertical="center" shrinkToFit="1"/>
      <protection hidden="1"/>
    </xf>
    <xf numFmtId="0" fontId="14" fillId="0" borderId="26" xfId="2" applyFont="1" applyBorder="1" applyAlignment="1" applyProtection="1">
      <alignment horizontal="left" vertical="center" indent="1" shrinkToFit="1"/>
      <protection hidden="1"/>
    </xf>
    <xf numFmtId="0" fontId="14" fillId="0" borderId="46" xfId="2" applyFont="1" applyBorder="1" applyAlignment="1" applyProtection="1">
      <alignment horizontal="left" vertical="center" indent="1" shrinkToFit="1"/>
      <protection hidden="1"/>
    </xf>
    <xf numFmtId="0" fontId="14" fillId="0" borderId="41" xfId="2" applyFont="1" applyBorder="1" applyAlignment="1" applyProtection="1">
      <alignment horizontal="left" vertical="center" indent="1" shrinkToFit="1"/>
      <protection hidden="1"/>
    </xf>
    <xf numFmtId="178" fontId="21" fillId="0" borderId="47" xfId="2" applyNumberFormat="1" applyFont="1" applyBorder="1" applyAlignment="1" applyProtection="1">
      <alignment horizontal="left" vertical="center" shrinkToFit="1"/>
      <protection hidden="1"/>
    </xf>
    <xf numFmtId="178" fontId="21" fillId="0" borderId="48" xfId="2" applyNumberFormat="1" applyFont="1" applyBorder="1" applyAlignment="1" applyProtection="1">
      <alignment horizontal="left" vertical="center" shrinkToFit="1"/>
      <protection hidden="1"/>
    </xf>
    <xf numFmtId="178" fontId="21" fillId="24" borderId="48" xfId="2" applyNumberFormat="1" applyFont="1" applyFill="1" applyBorder="1" applyAlignment="1" applyProtection="1">
      <alignment horizontal="left" vertical="center" shrinkToFit="1"/>
      <protection hidden="1"/>
    </xf>
    <xf numFmtId="0" fontId="21" fillId="24" borderId="48" xfId="2" applyFont="1" applyFill="1" applyBorder="1" applyAlignment="1" applyProtection="1">
      <alignment horizontal="left" vertical="center" shrinkToFit="1"/>
      <protection hidden="1"/>
    </xf>
    <xf numFmtId="0" fontId="21" fillId="24" borderId="166" xfId="2" applyFont="1" applyFill="1" applyBorder="1" applyAlignment="1" applyProtection="1">
      <alignment horizontal="left" vertical="center" shrinkToFit="1"/>
      <protection hidden="1"/>
    </xf>
    <xf numFmtId="0" fontId="16" fillId="12" borderId="60" xfId="2" applyFont="1" applyFill="1" applyBorder="1" applyAlignment="1" applyProtection="1">
      <alignment horizontal="center" vertical="center"/>
      <protection hidden="1"/>
    </xf>
    <xf numFmtId="0" fontId="16" fillId="12" borderId="61" xfId="2" applyFont="1" applyFill="1" applyBorder="1" applyAlignment="1" applyProtection="1">
      <alignment horizontal="center" vertical="center"/>
      <protection hidden="1"/>
    </xf>
    <xf numFmtId="0" fontId="16" fillId="12" borderId="62" xfId="2" applyFont="1" applyFill="1" applyBorder="1" applyAlignment="1" applyProtection="1">
      <alignment horizontal="center" vertical="center"/>
      <protection hidden="1"/>
    </xf>
    <xf numFmtId="0" fontId="16" fillId="12" borderId="63" xfId="2" applyFont="1" applyFill="1" applyBorder="1" applyAlignment="1" applyProtection="1">
      <alignment horizontal="center" vertical="center"/>
      <protection hidden="1"/>
    </xf>
    <xf numFmtId="0" fontId="16" fillId="12" borderId="6" xfId="2" applyFont="1" applyFill="1" applyBorder="1" applyAlignment="1" applyProtection="1">
      <alignment horizontal="center" vertical="center"/>
      <protection hidden="1"/>
    </xf>
    <xf numFmtId="0" fontId="16" fillId="12" borderId="64" xfId="2" applyFont="1" applyFill="1" applyBorder="1" applyAlignment="1" applyProtection="1">
      <alignment horizontal="center" vertical="center"/>
      <protection hidden="1"/>
    </xf>
    <xf numFmtId="0" fontId="14" fillId="12" borderId="32" xfId="0" applyFont="1" applyFill="1" applyBorder="1" applyAlignment="1" applyProtection="1">
      <alignment horizontal="center" vertical="center" wrapText="1"/>
      <protection hidden="1"/>
    </xf>
    <xf numFmtId="0" fontId="14" fillId="12" borderId="33" xfId="0" applyFont="1" applyFill="1" applyBorder="1" applyAlignment="1" applyProtection="1">
      <alignment horizontal="center" vertical="center" wrapText="1"/>
      <protection hidden="1"/>
    </xf>
    <xf numFmtId="0" fontId="14" fillId="12" borderId="35" xfId="0" applyFont="1" applyFill="1" applyBorder="1" applyAlignment="1" applyProtection="1">
      <alignment horizontal="center" vertical="center" wrapText="1"/>
      <protection hidden="1"/>
    </xf>
    <xf numFmtId="0" fontId="14" fillId="12" borderId="36" xfId="0" applyFont="1" applyFill="1" applyBorder="1" applyAlignment="1" applyProtection="1">
      <alignment horizontal="center" vertical="center" wrapText="1"/>
      <protection hidden="1"/>
    </xf>
    <xf numFmtId="0" fontId="14" fillId="12" borderId="5" xfId="0" applyFont="1" applyFill="1" applyBorder="1" applyAlignment="1" applyProtection="1">
      <alignment horizontal="center" vertical="center" wrapText="1"/>
      <protection hidden="1"/>
    </xf>
    <xf numFmtId="0" fontId="14" fillId="12" borderId="10" xfId="0" applyFont="1" applyFill="1" applyBorder="1" applyAlignment="1" applyProtection="1">
      <alignment horizontal="center" vertical="center" wrapText="1"/>
      <protection hidden="1"/>
    </xf>
    <xf numFmtId="0" fontId="14" fillId="12" borderId="34" xfId="2" applyFont="1" applyFill="1" applyBorder="1" applyAlignment="1" applyProtection="1">
      <alignment horizontal="center" vertical="center" wrapText="1"/>
      <protection hidden="1"/>
    </xf>
    <xf numFmtId="0" fontId="14" fillId="12" borderId="35" xfId="2" applyFont="1" applyFill="1" applyBorder="1" applyAlignment="1" applyProtection="1">
      <alignment horizontal="center" vertical="center" wrapText="1"/>
      <protection hidden="1"/>
    </xf>
    <xf numFmtId="0" fontId="14" fillId="12" borderId="9" xfId="2" applyFont="1" applyFill="1" applyBorder="1" applyAlignment="1" applyProtection="1">
      <alignment horizontal="center" vertical="center" wrapText="1"/>
      <protection hidden="1"/>
    </xf>
    <xf numFmtId="0" fontId="14" fillId="12" borderId="10" xfId="2" applyFont="1" applyFill="1" applyBorder="1" applyAlignment="1" applyProtection="1">
      <alignment horizontal="center" vertical="center" wrapText="1"/>
      <protection hidden="1"/>
    </xf>
    <xf numFmtId="0" fontId="18" fillId="12" borderId="28" xfId="2" applyFont="1" applyFill="1" applyBorder="1" applyAlignment="1" applyProtection="1">
      <alignment horizontal="center" vertical="center"/>
      <protection hidden="1"/>
    </xf>
    <xf numFmtId="0" fontId="18" fillId="12" borderId="29" xfId="2" applyFont="1" applyFill="1" applyBorder="1" applyAlignment="1" applyProtection="1">
      <alignment horizontal="center" vertical="center"/>
      <protection hidden="1"/>
    </xf>
    <xf numFmtId="0" fontId="18" fillId="12" borderId="30" xfId="2" applyFont="1" applyFill="1" applyBorder="1" applyAlignment="1" applyProtection="1">
      <alignment horizontal="left" vertical="center" indent="2" shrinkToFit="1"/>
      <protection hidden="1"/>
    </xf>
    <xf numFmtId="0" fontId="18" fillId="12" borderId="29" xfId="2" applyFont="1" applyFill="1" applyBorder="1" applyAlignment="1" applyProtection="1">
      <alignment horizontal="left" vertical="center" indent="2" shrinkToFit="1"/>
      <protection hidden="1"/>
    </xf>
    <xf numFmtId="0" fontId="18" fillId="12" borderId="31" xfId="2" applyFont="1" applyFill="1" applyBorder="1" applyAlignment="1" applyProtection="1">
      <alignment horizontal="left" vertical="center" indent="2" shrinkToFit="1"/>
      <protection hidden="1"/>
    </xf>
    <xf numFmtId="1" fontId="14" fillId="12" borderId="49" xfId="0" applyNumberFormat="1" applyFont="1" applyFill="1" applyBorder="1" applyAlignment="1" applyProtection="1">
      <alignment horizontal="center" vertical="center"/>
      <protection hidden="1"/>
    </xf>
    <xf numFmtId="1" fontId="14" fillId="12" borderId="50" xfId="0" applyNumberFormat="1" applyFont="1" applyFill="1" applyBorder="1" applyAlignment="1" applyProtection="1">
      <alignment horizontal="center" vertical="center"/>
      <protection hidden="1"/>
    </xf>
    <xf numFmtId="1" fontId="14" fillId="12" borderId="51" xfId="0" applyNumberFormat="1" applyFont="1" applyFill="1" applyBorder="1" applyAlignment="1" applyProtection="1">
      <alignment horizontal="center" vertical="center" shrinkToFit="1"/>
      <protection hidden="1"/>
    </xf>
    <xf numFmtId="1" fontId="14" fillId="12" borderId="52" xfId="0" applyNumberFormat="1" applyFont="1" applyFill="1" applyBorder="1" applyAlignment="1" applyProtection="1">
      <alignment horizontal="center" vertical="center" shrinkToFit="1"/>
      <protection hidden="1"/>
    </xf>
    <xf numFmtId="1" fontId="19" fillId="12" borderId="53" xfId="0" applyNumberFormat="1" applyFont="1" applyFill="1" applyBorder="1" applyAlignment="1" applyProtection="1">
      <alignment horizontal="center" vertical="center"/>
      <protection hidden="1"/>
    </xf>
    <xf numFmtId="1" fontId="19" fillId="12" borderId="54" xfId="0" applyNumberFormat="1" applyFont="1" applyFill="1" applyBorder="1" applyAlignment="1" applyProtection="1">
      <alignment horizontal="center" vertical="center"/>
      <protection hidden="1"/>
    </xf>
    <xf numFmtId="1" fontId="19" fillId="12" borderId="55" xfId="0" applyNumberFormat="1" applyFont="1" applyFill="1" applyBorder="1" applyAlignment="1" applyProtection="1">
      <alignment horizontal="center" vertical="center" shrinkToFit="1"/>
      <protection hidden="1"/>
    </xf>
    <xf numFmtId="1" fontId="19" fillId="12" borderId="56" xfId="0" applyNumberFormat="1" applyFont="1" applyFill="1" applyBorder="1" applyAlignment="1" applyProtection="1">
      <alignment horizontal="center" vertical="center" shrinkToFit="1"/>
      <protection hidden="1"/>
    </xf>
    <xf numFmtId="0" fontId="14" fillId="12" borderId="37" xfId="0" applyFont="1" applyFill="1" applyBorder="1" applyAlignment="1" applyProtection="1">
      <alignment horizontal="center" vertical="center" wrapText="1"/>
      <protection hidden="1"/>
    </xf>
    <xf numFmtId="0" fontId="14" fillId="12" borderId="38" xfId="0" applyFont="1" applyFill="1" applyBorder="1" applyAlignment="1" applyProtection="1">
      <alignment horizontal="center" vertical="center" wrapText="1"/>
      <protection hidden="1"/>
    </xf>
    <xf numFmtId="0" fontId="14" fillId="12" borderId="40" xfId="0" applyFont="1" applyFill="1" applyBorder="1" applyAlignment="1" applyProtection="1">
      <alignment horizontal="center" vertical="center" wrapText="1"/>
      <protection hidden="1"/>
    </xf>
    <xf numFmtId="0" fontId="15" fillId="12" borderId="60" xfId="0" applyFont="1" applyFill="1" applyBorder="1" applyAlignment="1" applyProtection="1">
      <alignment horizontal="center" vertical="center"/>
      <protection hidden="1"/>
    </xf>
    <xf numFmtId="0" fontId="15" fillId="12" borderId="143" xfId="0" applyFont="1" applyFill="1" applyBorder="1" applyAlignment="1" applyProtection="1">
      <alignment horizontal="center" vertical="center"/>
      <protection hidden="1"/>
    </xf>
    <xf numFmtId="0" fontId="15" fillId="12" borderId="102" xfId="0" applyFont="1" applyFill="1" applyBorder="1" applyAlignment="1" applyProtection="1">
      <alignment horizontal="center" vertical="center"/>
      <protection hidden="1"/>
    </xf>
    <xf numFmtId="0" fontId="15" fillId="12" borderId="23" xfId="0" applyFont="1" applyFill="1" applyBorder="1" applyAlignment="1" applyProtection="1">
      <alignment horizontal="center" vertical="center"/>
      <protection hidden="1"/>
    </xf>
    <xf numFmtId="0" fontId="15" fillId="12" borderId="63" xfId="0" applyFont="1" applyFill="1" applyBorder="1" applyAlignment="1" applyProtection="1">
      <alignment horizontal="center" vertical="center"/>
      <protection hidden="1"/>
    </xf>
    <xf numFmtId="0" fontId="15" fillId="12" borderId="99" xfId="0" applyFont="1" applyFill="1" applyBorder="1" applyAlignment="1" applyProtection="1">
      <alignment horizontal="center" vertical="center"/>
      <protection hidden="1"/>
    </xf>
    <xf numFmtId="1" fontId="86" fillId="27" borderId="230" xfId="0" applyNumberFormat="1" applyFont="1" applyFill="1" applyBorder="1" applyAlignment="1" applyProtection="1">
      <alignment horizontal="left" vertical="center"/>
      <protection locked="0"/>
    </xf>
    <xf numFmtId="0" fontId="23" fillId="0" borderId="231" xfId="0" applyFont="1" applyBorder="1" applyProtection="1">
      <alignment vertical="center"/>
      <protection locked="0"/>
    </xf>
    <xf numFmtId="0" fontId="23" fillId="0" borderId="232" xfId="0" applyFont="1" applyBorder="1" applyProtection="1">
      <alignment vertical="center"/>
      <protection locked="0"/>
    </xf>
    <xf numFmtId="1" fontId="87" fillId="27" borderId="233" xfId="0" applyNumberFormat="1" applyFont="1" applyFill="1" applyBorder="1" applyAlignment="1" applyProtection="1">
      <alignment horizontal="left" vertical="center" shrinkToFit="1"/>
      <protection locked="0"/>
    </xf>
    <xf numFmtId="0" fontId="23" fillId="0" borderId="234" xfId="0" applyFont="1" applyBorder="1" applyProtection="1">
      <alignment vertical="center"/>
      <protection locked="0"/>
    </xf>
    <xf numFmtId="0" fontId="23" fillId="0" borderId="235" xfId="0" applyFont="1" applyBorder="1" applyProtection="1">
      <alignment vertical="center"/>
      <protection locked="0"/>
    </xf>
    <xf numFmtId="1" fontId="88" fillId="28" borderId="236" xfId="0" applyNumberFormat="1" applyFont="1" applyFill="1" applyBorder="1" applyAlignment="1" applyProtection="1">
      <alignment horizontal="center" vertical="center" wrapText="1"/>
      <protection hidden="1"/>
    </xf>
    <xf numFmtId="0" fontId="23" fillId="0" borderId="237" xfId="0" applyFont="1" applyBorder="1" applyProtection="1">
      <alignment vertical="center"/>
      <protection hidden="1"/>
    </xf>
    <xf numFmtId="1" fontId="89" fillId="27" borderId="236" xfId="0" applyNumberFormat="1" applyFont="1" applyFill="1" applyBorder="1" applyAlignment="1" applyProtection="1">
      <alignment horizontal="center" vertical="center"/>
      <protection locked="0"/>
    </xf>
    <xf numFmtId="0" fontId="23" fillId="0" borderId="237" xfId="0" applyFont="1" applyBorder="1" applyProtection="1">
      <alignment vertical="center"/>
      <protection locked="0"/>
    </xf>
    <xf numFmtId="0" fontId="23" fillId="0" borderId="238" xfId="0" applyFont="1" applyBorder="1" applyProtection="1">
      <alignment vertical="center"/>
      <protection hidden="1"/>
    </xf>
    <xf numFmtId="0" fontId="23" fillId="0" borderId="239" xfId="0" applyFont="1" applyBorder="1" applyProtection="1">
      <alignment vertical="center"/>
      <protection hidden="1"/>
    </xf>
    <xf numFmtId="0" fontId="23" fillId="0" borderId="238" xfId="0" applyFont="1" applyBorder="1" applyProtection="1">
      <alignment vertical="center"/>
      <protection locked="0"/>
    </xf>
    <xf numFmtId="0" fontId="23" fillId="0" borderId="239" xfId="0" applyFont="1" applyBorder="1" applyProtection="1">
      <alignment vertical="center"/>
      <protection locked="0"/>
    </xf>
    <xf numFmtId="0" fontId="87" fillId="28" borderId="240" xfId="0" applyFont="1" applyFill="1" applyBorder="1" applyAlignment="1" applyProtection="1">
      <alignment horizontal="center" vertical="center"/>
      <protection hidden="1"/>
    </xf>
    <xf numFmtId="0" fontId="88" fillId="27" borderId="241" xfId="0" applyFont="1" applyFill="1" applyBorder="1" applyAlignment="1" applyProtection="1">
      <alignment horizontal="left" vertical="center"/>
      <protection locked="0"/>
    </xf>
    <xf numFmtId="0" fontId="23" fillId="0" borderId="242" xfId="0" applyFont="1" applyBorder="1" applyProtection="1">
      <alignment vertical="center"/>
      <protection locked="0"/>
    </xf>
    <xf numFmtId="0" fontId="88" fillId="28" borderId="240" xfId="0" applyFont="1" applyFill="1" applyBorder="1" applyAlignment="1" applyProtection="1">
      <alignment horizontal="center" vertical="center"/>
      <protection hidden="1"/>
    </xf>
    <xf numFmtId="0" fontId="90" fillId="27" borderId="241" xfId="0" applyFont="1" applyFill="1" applyBorder="1" applyAlignment="1" applyProtection="1">
      <alignment horizontal="left" vertical="center"/>
      <protection locked="0"/>
    </xf>
    <xf numFmtId="0" fontId="23" fillId="0" borderId="243" xfId="0" applyFont="1" applyBorder="1" applyProtection="1">
      <alignment vertical="center"/>
      <protection locked="0"/>
    </xf>
    <xf numFmtId="0" fontId="91" fillId="27" borderId="236" xfId="0" applyFont="1" applyFill="1" applyBorder="1" applyAlignment="1" applyProtection="1">
      <alignment horizontal="center" vertical="center"/>
      <protection locked="0"/>
    </xf>
    <xf numFmtId="0" fontId="23" fillId="0" borderId="244" xfId="0" applyFont="1" applyBorder="1" applyProtection="1">
      <alignment vertical="center"/>
      <protection locked="0"/>
    </xf>
    <xf numFmtId="0" fontId="92" fillId="0" borderId="244" xfId="0" applyFont="1" applyBorder="1" applyAlignment="1" applyProtection="1">
      <alignment horizontal="left" vertical="center"/>
      <protection locked="0"/>
    </xf>
    <xf numFmtId="1" fontId="87" fillId="27" borderId="233" xfId="0" applyNumberFormat="1" applyFont="1" applyFill="1" applyBorder="1" applyAlignment="1" applyProtection="1">
      <alignment horizontal="left" vertical="center"/>
      <protection locked="0"/>
    </xf>
    <xf numFmtId="0" fontId="87" fillId="0" borderId="236" xfId="0" applyFont="1" applyBorder="1" applyAlignment="1" applyProtection="1">
      <alignment horizontal="left" vertical="center"/>
      <protection locked="0"/>
    </xf>
    <xf numFmtId="0" fontId="23" fillId="0" borderId="245" xfId="0" applyFont="1" applyBorder="1" applyProtection="1">
      <alignment vertical="center"/>
      <protection locked="0"/>
    </xf>
    <xf numFmtId="49" fontId="93" fillId="0" borderId="236" xfId="0" applyNumberFormat="1" applyFont="1" applyBorder="1" applyAlignment="1" applyProtection="1">
      <alignment horizontal="center" vertical="center"/>
      <protection locked="0"/>
    </xf>
    <xf numFmtId="0" fontId="15" fillId="12" borderId="66" xfId="0" applyFont="1" applyFill="1" applyBorder="1" applyAlignment="1" applyProtection="1">
      <alignment horizontal="center" vertical="center"/>
      <protection hidden="1"/>
    </xf>
    <xf numFmtId="0" fontId="15" fillId="12" borderId="66" xfId="0" applyFont="1" applyFill="1" applyBorder="1" applyAlignment="1" applyProtection="1">
      <alignment horizontal="center" vertical="center"/>
      <protection hidden="1"/>
    </xf>
    <xf numFmtId="0" fontId="15" fillId="12" borderId="66" xfId="0" applyFont="1" applyFill="1" applyBorder="1" applyAlignment="1" applyProtection="1">
      <alignment horizontal="center" vertical="center" wrapText="1"/>
      <protection hidden="1"/>
    </xf>
    <xf numFmtId="0" fontId="15" fillId="0" borderId="1" xfId="0" applyFont="1" applyBorder="1" applyAlignment="1" applyProtection="1">
      <alignment horizontal="left" vertical="center" indent="2"/>
      <protection locked="0"/>
    </xf>
    <xf numFmtId="0" fontId="15" fillId="0" borderId="1" xfId="0" applyFont="1" applyBorder="1" applyAlignment="1" applyProtection="1">
      <alignment horizontal="center" vertical="center"/>
      <protection locked="0"/>
    </xf>
    <xf numFmtId="0" fontId="14" fillId="12" borderId="1" xfId="2" applyFont="1" applyFill="1" applyBorder="1" applyAlignment="1" applyProtection="1">
      <alignment horizontal="center" vertical="center"/>
      <protection hidden="1"/>
    </xf>
    <xf numFmtId="0" fontId="14" fillId="0" borderId="1" xfId="2" applyFont="1" applyBorder="1" applyAlignment="1" applyProtection="1">
      <alignment horizontal="left" vertical="center"/>
      <protection locked="0"/>
    </xf>
    <xf numFmtId="0" fontId="14" fillId="0" borderId="1" xfId="2" applyFont="1" applyBorder="1" applyAlignment="1" applyProtection="1">
      <alignment horizontal="left" vertical="center" indent="2"/>
      <protection locked="0"/>
    </xf>
    <xf numFmtId="0" fontId="14" fillId="0" borderId="95" xfId="2" applyFont="1" applyBorder="1" applyAlignment="1" applyProtection="1">
      <alignment horizontal="left" vertical="center" indent="2"/>
      <protection locked="0"/>
    </xf>
    <xf numFmtId="0" fontId="15" fillId="0" borderId="95" xfId="0" applyFont="1" applyBorder="1" applyAlignment="1" applyProtection="1">
      <alignment horizontal="center" vertical="center"/>
      <protection locked="0"/>
    </xf>
    <xf numFmtId="0" fontId="14" fillId="12" borderId="95" xfId="2" applyFont="1" applyFill="1" applyBorder="1" applyAlignment="1" applyProtection="1">
      <alignment horizontal="center" vertical="center"/>
      <protection hidden="1"/>
    </xf>
    <xf numFmtId="0" fontId="14" fillId="0" borderId="0" xfId="0" applyFont="1" applyAlignment="1">
      <alignment horizontal="left" vertical="center" textRotation="255" wrapText="1"/>
    </xf>
    <xf numFmtId="0" fontId="21" fillId="24" borderId="250" xfId="2" applyFont="1" applyFill="1" applyBorder="1" applyAlignment="1" applyProtection="1">
      <alignment horizontal="left" vertical="center" shrinkToFit="1"/>
      <protection hidden="1"/>
    </xf>
    <xf numFmtId="0" fontId="21" fillId="24" borderId="255" xfId="2" applyFont="1" applyFill="1" applyBorder="1" applyAlignment="1" applyProtection="1">
      <alignment horizontal="left" vertical="center" shrinkToFit="1"/>
      <protection hidden="1"/>
    </xf>
    <xf numFmtId="0" fontId="14" fillId="8" borderId="65" xfId="2" applyFont="1" applyFill="1" applyBorder="1" applyAlignment="1" applyProtection="1">
      <alignment horizontal="center" vertical="center" shrinkToFit="1"/>
      <protection hidden="1"/>
    </xf>
    <xf numFmtId="0" fontId="14" fillId="8" borderId="30" xfId="2" applyFont="1" applyFill="1" applyBorder="1" applyAlignment="1" applyProtection="1">
      <alignment horizontal="center" vertical="center" shrinkToFit="1"/>
      <protection hidden="1"/>
    </xf>
    <xf numFmtId="0" fontId="14" fillId="8" borderId="30" xfId="2" applyFont="1" applyFill="1" applyBorder="1" applyAlignment="1" applyProtection="1">
      <alignment horizontal="center" vertical="center"/>
      <protection hidden="1"/>
    </xf>
    <xf numFmtId="0" fontId="14" fillId="8" borderId="29" xfId="2" applyFont="1" applyFill="1" applyBorder="1" applyAlignment="1" applyProtection="1">
      <alignment horizontal="center" vertical="center"/>
      <protection hidden="1"/>
    </xf>
    <xf numFmtId="0" fontId="14" fillId="8" borderId="229" xfId="2" applyFont="1" applyFill="1" applyBorder="1" applyAlignment="1" applyProtection="1">
      <alignment horizontal="center" vertical="center"/>
      <protection hidden="1"/>
    </xf>
    <xf numFmtId="0" fontId="14" fillId="8" borderId="66" xfId="2" applyFont="1" applyFill="1" applyBorder="1" applyAlignment="1" applyProtection="1">
      <alignment horizontal="center" vertical="center"/>
      <protection hidden="1"/>
    </xf>
    <xf numFmtId="0" fontId="14" fillId="8" borderId="30" xfId="2" applyFont="1" applyFill="1" applyBorder="1" applyAlignment="1" applyProtection="1">
      <alignment horizontal="center" vertical="center"/>
      <protection hidden="1"/>
    </xf>
    <xf numFmtId="0" fontId="14" fillId="21" borderId="30" xfId="2" applyFont="1" applyFill="1" applyBorder="1" applyAlignment="1" applyProtection="1">
      <alignment horizontal="center" vertical="center"/>
      <protection hidden="1"/>
    </xf>
    <xf numFmtId="0" fontId="14" fillId="21" borderId="29" xfId="2" applyFont="1" applyFill="1" applyBorder="1" applyAlignment="1" applyProtection="1">
      <alignment horizontal="center" vertical="center"/>
      <protection hidden="1"/>
    </xf>
    <xf numFmtId="0" fontId="14" fillId="21" borderId="258" xfId="2" applyFont="1" applyFill="1" applyBorder="1" applyAlignment="1" applyProtection="1">
      <alignment horizontal="center" vertical="center"/>
      <protection hidden="1"/>
    </xf>
    <xf numFmtId="0" fontId="14" fillId="22" borderId="259" xfId="2" applyFont="1" applyFill="1" applyBorder="1" applyAlignment="1" applyProtection="1">
      <alignment horizontal="center" vertical="center"/>
      <protection hidden="1"/>
    </xf>
    <xf numFmtId="0" fontId="14" fillId="22" borderId="29" xfId="2" applyFont="1" applyFill="1" applyBorder="1" applyAlignment="1" applyProtection="1">
      <alignment horizontal="center" vertical="center"/>
      <protection hidden="1"/>
    </xf>
    <xf numFmtId="0" fontId="14" fillId="22" borderId="258" xfId="2" applyFont="1" applyFill="1" applyBorder="1" applyAlignment="1" applyProtection="1">
      <alignment horizontal="center" vertical="center"/>
      <protection hidden="1"/>
    </xf>
    <xf numFmtId="0" fontId="14" fillId="23" borderId="260" xfId="2" applyFont="1" applyFill="1" applyBorder="1" applyAlignment="1" applyProtection="1">
      <alignment horizontal="center" vertical="center"/>
      <protection hidden="1"/>
    </xf>
    <xf numFmtId="0" fontId="14" fillId="23" borderId="261" xfId="2" applyFont="1" applyFill="1" applyBorder="1" applyAlignment="1" applyProtection="1">
      <alignment horizontal="center" vertical="center"/>
      <protection hidden="1"/>
    </xf>
    <xf numFmtId="0" fontId="21" fillId="24" borderId="262" xfId="2" applyFont="1" applyFill="1" applyBorder="1" applyAlignment="1" applyProtection="1">
      <alignment horizontal="left" vertical="center" shrinkToFit="1"/>
      <protection hidden="1"/>
    </xf>
    <xf numFmtId="0" fontId="21" fillId="24" borderId="263" xfId="2" applyFont="1" applyFill="1" applyBorder="1" applyAlignment="1" applyProtection="1">
      <alignment horizontal="left" vertical="center" shrinkToFit="1"/>
      <protection hidden="1"/>
    </xf>
    <xf numFmtId="0" fontId="23" fillId="0" borderId="266" xfId="0" applyFont="1" applyBorder="1" applyProtection="1">
      <alignment vertical="center"/>
      <protection locked="0"/>
    </xf>
    <xf numFmtId="0" fontId="23" fillId="0" borderId="267" xfId="0" applyFont="1" applyBorder="1" applyProtection="1">
      <alignment vertical="center"/>
      <protection locked="0"/>
    </xf>
    <xf numFmtId="0" fontId="23" fillId="0" borderId="268" xfId="0" applyFont="1" applyBorder="1" applyProtection="1">
      <alignment vertical="center"/>
      <protection locked="0"/>
    </xf>
    <xf numFmtId="0" fontId="23" fillId="0" borderId="269" xfId="0" applyFont="1" applyBorder="1" applyProtection="1">
      <alignment vertical="center"/>
      <protection locked="0"/>
    </xf>
    <xf numFmtId="56" fontId="85" fillId="12" borderId="0" xfId="0" applyNumberFormat="1" applyFont="1" applyFill="1" applyBorder="1" applyProtection="1">
      <alignment vertical="center"/>
      <protection hidden="1"/>
    </xf>
    <xf numFmtId="0" fontId="14" fillId="0" borderId="95" xfId="2" applyFont="1" applyBorder="1" applyAlignment="1" applyProtection="1">
      <alignment horizontal="left" vertical="center"/>
      <protection locked="0"/>
    </xf>
    <xf numFmtId="49" fontId="23" fillId="12" borderId="21" xfId="2" quotePrefix="1" applyNumberFormat="1" applyFont="1" applyFill="1" applyBorder="1" applyAlignment="1" applyProtection="1">
      <alignment horizontal="left" vertical="center" shrinkToFit="1"/>
      <protection hidden="1"/>
    </xf>
    <xf numFmtId="178" fontId="21" fillId="0" borderId="249" xfId="2" applyNumberFormat="1" applyFont="1" applyBorder="1" applyAlignment="1" applyProtection="1">
      <alignment horizontal="left" vertical="center" indent="1" shrinkToFit="1"/>
      <protection hidden="1"/>
    </xf>
    <xf numFmtId="178" fontId="21" fillId="0" borderId="248" xfId="2" applyNumberFormat="1" applyFont="1" applyBorder="1" applyAlignment="1" applyProtection="1">
      <alignment horizontal="left" vertical="center" indent="1" shrinkToFit="1"/>
      <protection hidden="1"/>
    </xf>
    <xf numFmtId="178" fontId="21" fillId="0" borderId="247" xfId="2" applyNumberFormat="1" applyFont="1" applyBorder="1" applyAlignment="1" applyProtection="1">
      <alignment horizontal="left" vertical="center" indent="1" shrinkToFit="1"/>
      <protection hidden="1"/>
    </xf>
    <xf numFmtId="178" fontId="21" fillId="0" borderId="246" xfId="2" applyNumberFormat="1" applyFont="1" applyBorder="1" applyAlignment="1" applyProtection="1">
      <alignment horizontal="left" vertical="center" indent="1" shrinkToFit="1"/>
      <protection hidden="1"/>
    </xf>
    <xf numFmtId="178" fontId="21" fillId="0" borderId="251" xfId="2" applyNumberFormat="1" applyFont="1" applyBorder="1" applyAlignment="1" applyProtection="1">
      <alignment horizontal="left" vertical="center" indent="1" shrinkToFit="1"/>
      <protection hidden="1"/>
    </xf>
    <xf numFmtId="178" fontId="21" fillId="0" borderId="252" xfId="2" applyNumberFormat="1" applyFont="1" applyBorder="1" applyAlignment="1" applyProtection="1">
      <alignment horizontal="left" vertical="center" indent="1" shrinkToFit="1"/>
      <protection hidden="1"/>
    </xf>
    <xf numFmtId="178" fontId="21" fillId="0" borderId="253" xfId="2" applyNumberFormat="1" applyFont="1" applyBorder="1" applyAlignment="1" applyProtection="1">
      <alignment horizontal="left" vertical="center" indent="1" shrinkToFit="1"/>
      <protection hidden="1"/>
    </xf>
    <xf numFmtId="178" fontId="21" fillId="0" borderId="254" xfId="2" applyNumberFormat="1" applyFont="1" applyBorder="1" applyAlignment="1" applyProtection="1">
      <alignment horizontal="left" vertical="center" indent="1" shrinkToFit="1"/>
      <protection hidden="1"/>
    </xf>
    <xf numFmtId="178" fontId="21" fillId="0" borderId="26" xfId="2" applyNumberFormat="1" applyFont="1" applyBorder="1" applyAlignment="1" applyProtection="1">
      <alignment horizontal="left" vertical="center" indent="1" shrinkToFit="1"/>
      <protection hidden="1"/>
    </xf>
    <xf numFmtId="178" fontId="21" fillId="0" borderId="46" xfId="2" applyNumberFormat="1" applyFont="1" applyBorder="1" applyAlignment="1" applyProtection="1">
      <alignment horizontal="left" vertical="center" indent="1" shrinkToFit="1"/>
      <protection hidden="1"/>
    </xf>
    <xf numFmtId="178" fontId="21" fillId="0" borderId="256" xfId="2" applyNumberFormat="1" applyFont="1" applyBorder="1" applyAlignment="1" applyProtection="1">
      <alignment horizontal="left" vertical="center" indent="1" shrinkToFit="1"/>
      <protection hidden="1"/>
    </xf>
    <xf numFmtId="178" fontId="21" fillId="0" borderId="257" xfId="2" applyNumberFormat="1" applyFont="1" applyBorder="1" applyAlignment="1" applyProtection="1">
      <alignment horizontal="left" vertical="center" indent="1" shrinkToFit="1"/>
      <protection hidden="1"/>
    </xf>
    <xf numFmtId="178" fontId="21" fillId="0" borderId="106" xfId="2" applyNumberFormat="1" applyFont="1" applyBorder="1" applyAlignment="1" applyProtection="1">
      <alignment horizontal="left" vertical="center" indent="1" shrinkToFit="1"/>
      <protection hidden="1"/>
    </xf>
    <xf numFmtId="178" fontId="21" fillId="0" borderId="152" xfId="2" applyNumberFormat="1" applyFont="1" applyBorder="1" applyAlignment="1" applyProtection="1">
      <alignment horizontal="left" vertical="center" indent="1" shrinkToFit="1"/>
      <protection hidden="1"/>
    </xf>
    <xf numFmtId="178" fontId="21" fillId="0" borderId="264" xfId="2" applyNumberFormat="1" applyFont="1" applyBorder="1" applyAlignment="1" applyProtection="1">
      <alignment horizontal="left" vertical="center" indent="1" shrinkToFit="1"/>
      <protection hidden="1"/>
    </xf>
    <xf numFmtId="178" fontId="21" fillId="0" borderId="265" xfId="2" applyNumberFormat="1" applyFont="1" applyBorder="1" applyAlignment="1" applyProtection="1">
      <alignment horizontal="left" vertical="center" indent="1" shrinkToFit="1"/>
      <protection hidden="1"/>
    </xf>
    <xf numFmtId="0" fontId="94" fillId="0" borderId="0" xfId="0" applyFont="1" applyAlignment="1">
      <alignment horizontal="left" vertical="center"/>
    </xf>
    <xf numFmtId="0" fontId="94" fillId="0" borderId="0" xfId="0" applyFont="1" applyAlignment="1">
      <alignment horizontal="center" vertical="center"/>
    </xf>
    <xf numFmtId="0" fontId="94" fillId="0" borderId="0" xfId="0" applyFont="1" applyAlignment="1">
      <alignment horizontal="right" vertical="center"/>
    </xf>
    <xf numFmtId="0" fontId="94" fillId="0" borderId="0" xfId="0" applyFont="1">
      <alignment vertical="center"/>
    </xf>
    <xf numFmtId="0" fontId="95" fillId="0" borderId="0" xfId="0" applyFont="1" applyAlignment="1">
      <alignment horizontal="right" vertical="center"/>
    </xf>
    <xf numFmtId="0" fontId="95" fillId="0" borderId="0" xfId="0" applyFont="1" applyAlignment="1">
      <alignment horizontal="center" vertical="center"/>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513291</xdr:colOff>
      <xdr:row>8</xdr:row>
      <xdr:rowOff>131232</xdr:rowOff>
    </xdr:from>
    <xdr:to>
      <xdr:col>12</xdr:col>
      <xdr:colOff>235553</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9834" y="2188632"/>
          <a:ext cx="250219"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17</xdr:col>
      <xdr:colOff>390526</xdr:colOff>
      <xdr:row>6</xdr:row>
      <xdr:rowOff>209550</xdr:rowOff>
    </xdr:from>
    <xdr:to>
      <xdr:col>18</xdr:col>
      <xdr:colOff>209551</xdr:colOff>
      <xdr:row>7</xdr:row>
      <xdr:rowOff>133350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839201" y="1590675"/>
          <a:ext cx="28575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O91"/>
  <sheetViews>
    <sheetView tabSelected="1" topLeftCell="B3" workbookViewId="0">
      <pane xSplit="1" ySplit="2" topLeftCell="C5" activePane="bottomRight" state="frozen"/>
      <selection activeCell="B3" sqref="B3"/>
      <selection pane="topRight" activeCell="C3" sqref="C3"/>
      <selection pane="bottomLeft" activeCell="B5" sqref="B5"/>
      <selection pane="bottomRight" activeCell="E25" sqref="E25"/>
    </sheetView>
  </sheetViews>
  <sheetFormatPr defaultColWidth="9" defaultRowHeight="13.3"/>
  <cols>
    <col min="1" max="1" width="1.15234375" style="34" customWidth="1"/>
    <col min="2" max="2" width="0.765625" style="34" customWidth="1"/>
    <col min="3" max="3" width="0.84375" style="34" customWidth="1"/>
    <col min="4" max="4" width="8.15234375" style="34" customWidth="1"/>
    <col min="5" max="5" width="6" style="34" customWidth="1"/>
    <col min="6" max="7" width="8.765625" style="34" customWidth="1"/>
    <col min="8" max="9" width="7.765625" style="34" customWidth="1"/>
    <col min="10" max="10" width="15.84375" style="34" customWidth="1"/>
    <col min="11" max="11" width="5.61328125" style="34" customWidth="1"/>
    <col min="12" max="13" width="4" style="34" customWidth="1"/>
    <col min="14" max="15" width="6.84375" style="34" customWidth="1"/>
    <col min="16" max="16" width="11.4609375" style="34" customWidth="1"/>
    <col min="17" max="17" width="7.3828125" style="34" customWidth="1"/>
    <col min="18" max="18" width="4.3828125" style="34" customWidth="1"/>
    <col min="19" max="19" width="4.3828125" style="35" customWidth="1"/>
    <col min="20" max="20" width="1" style="35" customWidth="1"/>
    <col min="21" max="23" width="0.4609375" style="35" customWidth="1"/>
    <col min="24" max="24" width="25.3828125" style="35" customWidth="1"/>
    <col min="25" max="25" width="4.23046875" style="36" customWidth="1"/>
    <col min="26" max="26" width="3.3828125" style="35" bestFit="1" customWidth="1"/>
    <col min="27" max="27" width="25.3828125" style="34" customWidth="1"/>
    <col min="28" max="28" width="4.23046875" style="34" customWidth="1"/>
    <col min="29" max="29" width="4.61328125" style="34" customWidth="1"/>
    <col min="30" max="32" width="1" style="34" customWidth="1"/>
    <col min="33" max="33" width="4.23046875" style="371" bestFit="1" customWidth="1"/>
    <col min="34" max="34" width="2.4609375" style="371" bestFit="1" customWidth="1"/>
    <col min="35" max="35" width="3.84375" style="371" bestFit="1" customWidth="1"/>
    <col min="36" max="36" width="2.4609375" style="371" bestFit="1" customWidth="1"/>
    <col min="37" max="37" width="9" style="34"/>
    <col min="38" max="41" width="9" style="156"/>
    <col min="42" max="16384" width="9" style="34"/>
  </cols>
  <sheetData>
    <row r="1" spans="3:41" ht="4.5" customHeight="1"/>
    <row r="2" spans="3:41" ht="4.5" customHeight="1"/>
    <row r="3" spans="3:41" ht="4.5" customHeight="1" thickBot="1"/>
    <row r="4" spans="3:41" s="89" customFormat="1" ht="13.75" thickBot="1">
      <c r="D4" s="94" t="s">
        <v>537</v>
      </c>
      <c r="E4" s="90"/>
      <c r="F4" s="91"/>
      <c r="S4" s="92"/>
      <c r="T4" s="92"/>
      <c r="U4" s="92"/>
      <c r="V4" s="92"/>
      <c r="W4" s="92"/>
      <c r="X4" s="92"/>
      <c r="Y4" s="93"/>
      <c r="Z4" s="92"/>
      <c r="AG4" s="372"/>
      <c r="AH4" s="372"/>
      <c r="AI4" s="372"/>
      <c r="AJ4" s="372"/>
      <c r="AL4" s="156"/>
      <c r="AM4" s="156"/>
      <c r="AN4" s="156"/>
      <c r="AO4" s="156"/>
    </row>
    <row r="5" spans="3:41" ht="19.5" customHeight="1">
      <c r="C5" s="96"/>
      <c r="D5" s="447" t="s">
        <v>392</v>
      </c>
      <c r="E5" s="450" t="s">
        <v>393</v>
      </c>
      <c r="F5" s="525" t="s">
        <v>394</v>
      </c>
      <c r="G5" s="526"/>
      <c r="H5" s="527"/>
      <c r="I5" s="531" t="s">
        <v>397</v>
      </c>
      <c r="J5" s="532"/>
      <c r="K5" s="532"/>
      <c r="L5" s="532"/>
      <c r="M5" s="532"/>
      <c r="N5" s="532"/>
      <c r="O5" s="532"/>
      <c r="P5" s="532"/>
      <c r="Q5" s="532"/>
      <c r="R5" s="532"/>
      <c r="S5" s="533"/>
      <c r="T5" s="97"/>
      <c r="X5" s="332" t="s">
        <v>296</v>
      </c>
      <c r="Z5" s="36"/>
      <c r="AA5" s="36"/>
      <c r="AB5" s="36"/>
      <c r="AC5" s="36"/>
    </row>
    <row r="6" spans="3:41" ht="19.5" customHeight="1">
      <c r="C6" s="98"/>
      <c r="D6" s="448"/>
      <c r="E6" s="451"/>
      <c r="F6" s="528"/>
      <c r="G6" s="529"/>
      <c r="H6" s="530"/>
      <c r="I6" s="534"/>
      <c r="J6" s="535"/>
      <c r="K6" s="535"/>
      <c r="L6" s="535"/>
      <c r="M6" s="535"/>
      <c r="N6" s="535"/>
      <c r="O6" s="535"/>
      <c r="P6" s="535"/>
      <c r="Q6" s="535"/>
      <c r="R6" s="535"/>
      <c r="S6" s="536"/>
      <c r="T6" s="99"/>
      <c r="X6" s="514" t="str">
        <f>'大会申込一覧表(印刷して提出)'!E4</f>
        <v>2023Thrower Meeting 兼 第230回 松戸市陸上競技記録会　</v>
      </c>
      <c r="Y6" s="515"/>
      <c r="Z6" s="515"/>
      <c r="AA6" s="515"/>
      <c r="AB6" s="515"/>
      <c r="AC6" s="516"/>
    </row>
    <row r="7" spans="3:41" ht="22.5" customHeight="1">
      <c r="C7" s="98"/>
      <c r="D7" s="448"/>
      <c r="E7" s="451"/>
      <c r="F7" s="455" t="s">
        <v>395</v>
      </c>
      <c r="G7" s="456"/>
      <c r="H7" s="457"/>
      <c r="I7" s="458" t="s">
        <v>465</v>
      </c>
      <c r="J7" s="459"/>
      <c r="K7" s="459"/>
      <c r="L7" s="459"/>
      <c r="M7" s="459"/>
      <c r="N7" s="459"/>
      <c r="O7" s="459"/>
      <c r="P7" s="459"/>
      <c r="Q7" s="459"/>
      <c r="R7" s="459"/>
      <c r="S7" s="460"/>
      <c r="T7" s="99"/>
      <c r="X7" s="517"/>
      <c r="Y7" s="518"/>
      <c r="Z7" s="518"/>
      <c r="AA7" s="518"/>
      <c r="AB7" s="518"/>
      <c r="AC7" s="519"/>
    </row>
    <row r="8" spans="3:41" ht="22.5" customHeight="1">
      <c r="C8" s="98"/>
      <c r="D8" s="448"/>
      <c r="E8" s="451"/>
      <c r="F8" s="455"/>
      <c r="G8" s="456"/>
      <c r="H8" s="457"/>
      <c r="I8" s="461"/>
      <c r="J8" s="462"/>
      <c r="K8" s="462"/>
      <c r="L8" s="462"/>
      <c r="M8" s="462"/>
      <c r="N8" s="462"/>
      <c r="O8" s="462"/>
      <c r="P8" s="462"/>
      <c r="Q8" s="462"/>
      <c r="R8" s="462"/>
      <c r="S8" s="463"/>
      <c r="T8" s="99"/>
      <c r="X8" s="157" t="s">
        <v>446</v>
      </c>
      <c r="Y8" s="158"/>
      <c r="Z8" s="60"/>
      <c r="AA8" s="61"/>
      <c r="AB8" s="61"/>
      <c r="AC8" s="62"/>
    </row>
    <row r="9" spans="3:41" ht="22.5" customHeight="1">
      <c r="C9" s="98"/>
      <c r="D9" s="448"/>
      <c r="E9" s="451"/>
      <c r="F9" s="455"/>
      <c r="G9" s="456"/>
      <c r="H9" s="457"/>
      <c r="I9" s="461"/>
      <c r="J9" s="462"/>
      <c r="K9" s="462"/>
      <c r="L9" s="462"/>
      <c r="M9" s="462"/>
      <c r="N9" s="462"/>
      <c r="O9" s="462"/>
      <c r="P9" s="462"/>
      <c r="Q9" s="462"/>
      <c r="R9" s="462"/>
      <c r="S9" s="463"/>
      <c r="T9" s="99"/>
      <c r="X9" s="414" t="s">
        <v>452</v>
      </c>
      <c r="Y9" s="415" t="s">
        <v>538</v>
      </c>
      <c r="Z9" s="292"/>
      <c r="AA9" s="414" t="s">
        <v>453</v>
      </c>
      <c r="AB9" s="415" t="s">
        <v>538</v>
      </c>
      <c r="AC9" s="292"/>
      <c r="AF9" s="204"/>
    </row>
    <row r="10" spans="3:41" ht="22.5" customHeight="1">
      <c r="C10" s="98"/>
      <c r="D10" s="448"/>
      <c r="E10" s="451"/>
      <c r="F10" s="455"/>
      <c r="G10" s="456"/>
      <c r="H10" s="457"/>
      <c r="I10" s="461"/>
      <c r="J10" s="462"/>
      <c r="K10" s="462"/>
      <c r="L10" s="462"/>
      <c r="M10" s="462"/>
      <c r="N10" s="462"/>
      <c r="O10" s="462"/>
      <c r="P10" s="462"/>
      <c r="Q10" s="462"/>
      <c r="R10" s="462"/>
      <c r="S10" s="463"/>
      <c r="T10" s="99"/>
      <c r="X10" s="293" t="s">
        <v>419</v>
      </c>
      <c r="Y10" s="328">
        <f>COUNTIF(競技者データ入力シート!$Q$8:$V$32,X10)</f>
        <v>0</v>
      </c>
      <c r="Z10" s="326" t="s">
        <v>291</v>
      </c>
      <c r="AA10" s="295" t="s">
        <v>428</v>
      </c>
      <c r="AB10" s="328">
        <f>COUNTIF(競技者データ入力シート!$Q$8:$V$32,AA10)</f>
        <v>0</v>
      </c>
      <c r="AC10" s="326" t="s">
        <v>291</v>
      </c>
      <c r="AF10" s="204">
        <v>1</v>
      </c>
      <c r="AG10" s="373" t="s">
        <v>438</v>
      </c>
      <c r="AH10" s="374">
        <f>COUNTIF(競技者データ入力シート!$BD$8:$BD$57,AG10)</f>
        <v>0</v>
      </c>
      <c r="AI10" s="374" t="s">
        <v>442</v>
      </c>
      <c r="AJ10" s="374">
        <f>COUNTIF(競技者データ入力シート!$BD$8:$BD$57,AI10)</f>
        <v>0</v>
      </c>
    </row>
    <row r="11" spans="3:41" ht="22.5" customHeight="1">
      <c r="C11" s="98"/>
      <c r="D11" s="448"/>
      <c r="E11" s="451"/>
      <c r="F11" s="455"/>
      <c r="G11" s="456"/>
      <c r="H11" s="457"/>
      <c r="I11" s="464"/>
      <c r="J11" s="465"/>
      <c r="K11" s="465"/>
      <c r="L11" s="465"/>
      <c r="M11" s="465"/>
      <c r="N11" s="465"/>
      <c r="O11" s="465"/>
      <c r="P11" s="465"/>
      <c r="Q11" s="465"/>
      <c r="R11" s="465"/>
      <c r="S11" s="466"/>
      <c r="T11" s="99"/>
      <c r="X11" s="293" t="s">
        <v>420</v>
      </c>
      <c r="Y11" s="328">
        <f>COUNTIF(競技者データ入力シート!$Q$8:$V$32,X11)</f>
        <v>0</v>
      </c>
      <c r="Z11" s="326" t="s">
        <v>291</v>
      </c>
      <c r="AA11" s="295" t="s">
        <v>429</v>
      </c>
      <c r="AB11" s="328">
        <f>COUNTIF(競技者データ入力シート!$Q$8:$V$32,AA11)</f>
        <v>0</v>
      </c>
      <c r="AC11" s="326" t="s">
        <v>291</v>
      </c>
      <c r="AF11" s="204">
        <v>2</v>
      </c>
      <c r="AG11" s="374" t="s">
        <v>439</v>
      </c>
      <c r="AH11" s="374">
        <f>COUNTIF(競技者データ入力シート!$BD$8:$BD$57,AG11)</f>
        <v>0</v>
      </c>
      <c r="AI11" s="374" t="s">
        <v>443</v>
      </c>
      <c r="AJ11" s="374">
        <f>COUNTIF(競技者データ入力シート!$BD$8:$BD$57,AI11)</f>
        <v>0</v>
      </c>
    </row>
    <row r="12" spans="3:41" ht="22.5" customHeight="1">
      <c r="C12" s="98"/>
      <c r="D12" s="448"/>
      <c r="E12" s="452" t="s">
        <v>324</v>
      </c>
      <c r="F12" s="476" t="s">
        <v>455</v>
      </c>
      <c r="G12" s="477"/>
      <c r="H12" s="477"/>
      <c r="I12" s="477"/>
      <c r="J12" s="477"/>
      <c r="K12" s="477"/>
      <c r="L12" s="477"/>
      <c r="M12" s="477"/>
      <c r="N12" s="477"/>
      <c r="O12" s="478"/>
      <c r="P12" s="467" t="s">
        <v>396</v>
      </c>
      <c r="Q12" s="468"/>
      <c r="R12" s="468"/>
      <c r="S12" s="469"/>
      <c r="T12" s="99"/>
      <c r="X12" s="293" t="s">
        <v>421</v>
      </c>
      <c r="Y12" s="328">
        <f>COUNTIF(競技者データ入力シート!$Q$8:$V$32,X12)</f>
        <v>0</v>
      </c>
      <c r="Z12" s="326" t="s">
        <v>291</v>
      </c>
      <c r="AA12" s="295" t="s">
        <v>430</v>
      </c>
      <c r="AB12" s="328">
        <f>COUNTIF(競技者データ入力シート!$Q$8:$V$32,AA12)</f>
        <v>0</v>
      </c>
      <c r="AC12" s="326" t="s">
        <v>291</v>
      </c>
      <c r="AF12" s="204">
        <v>7</v>
      </c>
      <c r="AG12" s="374" t="s">
        <v>440</v>
      </c>
      <c r="AH12" s="374">
        <f>COUNTIF(競技者データ入力シート!$BD$8:$BD$57,AG12)</f>
        <v>0</v>
      </c>
      <c r="AI12" s="374" t="s">
        <v>444</v>
      </c>
      <c r="AJ12" s="374">
        <f>COUNTIF(競技者データ入力シート!$BD$8:$BD$57,AI12)</f>
        <v>0</v>
      </c>
    </row>
    <row r="13" spans="3:41" ht="22.5" customHeight="1">
      <c r="C13" s="98"/>
      <c r="D13" s="448"/>
      <c r="E13" s="453"/>
      <c r="F13" s="479" t="s">
        <v>493</v>
      </c>
      <c r="G13" s="480"/>
      <c r="H13" s="480"/>
      <c r="I13" s="480"/>
      <c r="J13" s="480"/>
      <c r="K13" s="480"/>
      <c r="L13" s="480"/>
      <c r="M13" s="480"/>
      <c r="N13" s="480"/>
      <c r="O13" s="481"/>
      <c r="P13" s="470"/>
      <c r="Q13" s="471"/>
      <c r="R13" s="471"/>
      <c r="S13" s="472"/>
      <c r="T13" s="99"/>
      <c r="X13" s="396" t="s">
        <v>422</v>
      </c>
      <c r="Y13" s="397">
        <f>COUNTIF(競技者データ入力シート!$Q$8:$V$32,X13)</f>
        <v>0</v>
      </c>
      <c r="Z13" s="398" t="s">
        <v>291</v>
      </c>
      <c r="AA13" s="399" t="s">
        <v>431</v>
      </c>
      <c r="AB13" s="397">
        <f>COUNTIF(競技者データ入力シート!$Q$8:$V$32,AA13)</f>
        <v>0</v>
      </c>
      <c r="AC13" s="398" t="s">
        <v>291</v>
      </c>
      <c r="AF13" s="204">
        <v>8</v>
      </c>
      <c r="AG13" s="374" t="s">
        <v>441</v>
      </c>
      <c r="AH13" s="374">
        <f>COUNTIF(競技者データ入力シート!$BD$8:$BD$57,AG13)</f>
        <v>0</v>
      </c>
      <c r="AI13" s="374" t="s">
        <v>445</v>
      </c>
      <c r="AJ13" s="374">
        <f>COUNTIF(競技者データ入力シート!$BD$8:$BD$57,AI13)</f>
        <v>0</v>
      </c>
    </row>
    <row r="14" spans="3:41" ht="22.5" customHeight="1" thickBot="1">
      <c r="C14" s="98"/>
      <c r="D14" s="449"/>
      <c r="E14" s="454"/>
      <c r="F14" s="482"/>
      <c r="G14" s="483"/>
      <c r="H14" s="483"/>
      <c r="I14" s="483"/>
      <c r="J14" s="483"/>
      <c r="K14" s="483"/>
      <c r="L14" s="483"/>
      <c r="M14" s="483"/>
      <c r="N14" s="483"/>
      <c r="O14" s="484"/>
      <c r="P14" s="473"/>
      <c r="Q14" s="474"/>
      <c r="R14" s="474"/>
      <c r="S14" s="475"/>
      <c r="T14" s="99"/>
      <c r="X14" s="293" t="s">
        <v>423</v>
      </c>
      <c r="Y14" s="328">
        <f>COUNTIF(競技者データ入力シート!$Q$8:$V$32,X14)</f>
        <v>0</v>
      </c>
      <c r="Z14" s="326" t="s">
        <v>291</v>
      </c>
      <c r="AA14" s="295" t="s">
        <v>432</v>
      </c>
      <c r="AB14" s="328">
        <f>COUNTIF(競技者データ入力シート!$Q$8:$V$32,AA14)</f>
        <v>0</v>
      </c>
      <c r="AC14" s="326" t="s">
        <v>291</v>
      </c>
      <c r="AF14" s="204">
        <v>10</v>
      </c>
    </row>
    <row r="15" spans="3:41" ht="22.5" customHeight="1" thickTop="1" thickBot="1">
      <c r="C15" s="98"/>
      <c r="D15" s="126" t="s">
        <v>323</v>
      </c>
      <c r="E15" s="492" t="s">
        <v>336</v>
      </c>
      <c r="F15" s="493"/>
      <c r="G15" s="493"/>
      <c r="H15" s="493"/>
      <c r="I15" s="493"/>
      <c r="J15" s="493"/>
      <c r="K15" s="493"/>
      <c r="L15" s="493"/>
      <c r="M15" s="493"/>
      <c r="N15" s="493"/>
      <c r="O15" s="493"/>
      <c r="P15" s="493"/>
      <c r="Q15" s="493"/>
      <c r="R15" s="493"/>
      <c r="S15" s="494"/>
      <c r="T15" s="99"/>
      <c r="X15" s="293" t="s">
        <v>424</v>
      </c>
      <c r="Y15" s="328">
        <f>COUNTIF(競技者データ入力シート!$Q$8:$V$32,X15)</f>
        <v>0</v>
      </c>
      <c r="Z15" s="326" t="s">
        <v>291</v>
      </c>
      <c r="AA15" s="295" t="s">
        <v>433</v>
      </c>
      <c r="AB15" s="328">
        <f>COUNTIF(競技者データ入力シート!$Q$8:$V$32,AA15)</f>
        <v>0</v>
      </c>
      <c r="AC15" s="326" t="s">
        <v>291</v>
      </c>
      <c r="AF15" s="204">
        <v>11</v>
      </c>
    </row>
    <row r="16" spans="3:41" ht="22.5" customHeight="1" thickTop="1" thickBot="1">
      <c r="C16" s="100"/>
      <c r="D16" s="490" t="s">
        <v>325</v>
      </c>
      <c r="E16" s="491"/>
      <c r="F16" s="495" t="s">
        <v>414</v>
      </c>
      <c r="G16" s="495"/>
      <c r="H16" s="495"/>
      <c r="I16" s="495"/>
      <c r="J16" s="495"/>
      <c r="K16" s="495"/>
      <c r="L16" s="495"/>
      <c r="M16" s="495"/>
      <c r="N16" s="495"/>
      <c r="O16" s="495"/>
      <c r="P16" s="495"/>
      <c r="Q16" s="495"/>
      <c r="R16" s="495"/>
      <c r="S16" s="496"/>
      <c r="T16" s="101"/>
      <c r="V16" s="219"/>
      <c r="W16" s="219"/>
      <c r="X16" s="294" t="s">
        <v>425</v>
      </c>
      <c r="Y16" s="329">
        <f>COUNTIF(競技者データ入力シート!$Q$8:$V$32,X16)</f>
        <v>0</v>
      </c>
      <c r="Z16" s="327" t="s">
        <v>291</v>
      </c>
      <c r="AA16" s="296" t="s">
        <v>434</v>
      </c>
      <c r="AB16" s="328">
        <f>COUNTIF(競技者データ入力シート!$Q$8:$V$32,AA16)</f>
        <v>0</v>
      </c>
      <c r="AC16" s="327" t="s">
        <v>291</v>
      </c>
      <c r="AF16" s="204">
        <v>14</v>
      </c>
    </row>
    <row r="17" spans="1:41" ht="19.5" customHeight="1" thickBot="1">
      <c r="D17" s="203"/>
      <c r="E17" s="203"/>
      <c r="F17" s="203"/>
      <c r="G17" s="203"/>
      <c r="H17" s="203"/>
      <c r="I17" s="203"/>
      <c r="J17" s="203"/>
      <c r="K17" s="203"/>
      <c r="L17" s="203"/>
      <c r="M17" s="203"/>
      <c r="N17" s="203"/>
      <c r="O17" s="203"/>
      <c r="P17" s="203"/>
      <c r="Q17" s="203"/>
      <c r="R17" s="203"/>
      <c r="S17" s="203"/>
      <c r="V17" s="219"/>
      <c r="W17" s="219"/>
      <c r="X17" s="299" t="s">
        <v>426</v>
      </c>
      <c r="Y17" s="404">
        <f>COUNTIF(競技者データ入力シート!$Q$8:$V$32,X17)</f>
        <v>0</v>
      </c>
      <c r="Z17" s="405" t="s">
        <v>291</v>
      </c>
      <c r="AA17" s="406" t="s">
        <v>435</v>
      </c>
      <c r="AB17" s="397">
        <f>COUNTIF(競技者データ入力シート!$Q$8:$V$32,AA17)</f>
        <v>0</v>
      </c>
      <c r="AC17" s="405" t="s">
        <v>291</v>
      </c>
      <c r="AF17" s="204">
        <v>15</v>
      </c>
    </row>
    <row r="18" spans="1:41" ht="19.5" customHeight="1">
      <c r="C18" s="102"/>
      <c r="D18" s="487" t="s">
        <v>328</v>
      </c>
      <c r="E18" s="488"/>
      <c r="F18" s="488"/>
      <c r="G18" s="488"/>
      <c r="H18" s="488"/>
      <c r="I18" s="488"/>
      <c r="J18" s="488"/>
      <c r="K18" s="488"/>
      <c r="L18" s="488"/>
      <c r="M18" s="488"/>
      <c r="N18" s="488"/>
      <c r="O18" s="488"/>
      <c r="P18" s="488"/>
      <c r="Q18" s="488"/>
      <c r="R18" s="488"/>
      <c r="S18" s="489"/>
      <c r="T18" s="103"/>
      <c r="U18" s="219"/>
      <c r="V18" s="219"/>
      <c r="W18" s="219"/>
      <c r="X18" s="400" t="s">
        <v>461</v>
      </c>
      <c r="Y18" s="401">
        <f>COUNTIF(競技者データ入力シート!$Q$8:$V$32,X18)</f>
        <v>0</v>
      </c>
      <c r="Z18" s="402" t="s">
        <v>291</v>
      </c>
      <c r="AA18" s="403" t="s">
        <v>462</v>
      </c>
      <c r="AB18" s="401">
        <f>COUNTIF(競技者データ入力シート!$Q$8:$V$32,AA18)</f>
        <v>0</v>
      </c>
      <c r="AC18" s="402" t="s">
        <v>291</v>
      </c>
      <c r="AF18" s="204"/>
    </row>
    <row r="19" spans="1:41" ht="19.5" customHeight="1">
      <c r="C19" s="104"/>
      <c r="D19" s="201" t="s">
        <v>454</v>
      </c>
      <c r="E19" s="187"/>
      <c r="F19" s="187"/>
      <c r="G19" s="187"/>
      <c r="H19" s="187"/>
      <c r="I19" s="187"/>
      <c r="J19" s="187"/>
      <c r="K19" s="187"/>
      <c r="L19" s="187"/>
      <c r="M19" s="187"/>
      <c r="N19" s="187"/>
      <c r="O19" s="187"/>
      <c r="P19" s="187"/>
      <c r="Q19" s="187"/>
      <c r="R19" s="187"/>
      <c r="S19" s="188"/>
      <c r="T19" s="105"/>
      <c r="U19" s="219"/>
      <c r="V19" s="219"/>
      <c r="W19" s="219"/>
      <c r="X19" s="299" t="s">
        <v>427</v>
      </c>
      <c r="Y19" s="404">
        <f>COUNTIF(競技者データ入力シート!$Q$8:$V$32,X19)</f>
        <v>0</v>
      </c>
      <c r="Z19" s="405" t="s">
        <v>291</v>
      </c>
      <c r="AA19" s="406" t="s">
        <v>436</v>
      </c>
      <c r="AB19" s="397">
        <f>COUNTIF(競技者データ入力シート!$Q$8:$V$32,AA19)</f>
        <v>0</v>
      </c>
      <c r="AC19" s="405" t="s">
        <v>291</v>
      </c>
    </row>
    <row r="20" spans="1:41" ht="19.5" customHeight="1">
      <c r="A20" s="37"/>
      <c r="C20" s="104"/>
      <c r="D20" s="201"/>
      <c r="E20" s="187"/>
      <c r="F20" s="187"/>
      <c r="G20" s="187"/>
      <c r="H20" s="187"/>
      <c r="I20" s="187"/>
      <c r="J20" s="187"/>
      <c r="K20" s="187"/>
      <c r="L20" s="187"/>
      <c r="M20" s="187"/>
      <c r="N20" s="187"/>
      <c r="O20" s="187"/>
      <c r="P20" s="187"/>
      <c r="Q20" s="187"/>
      <c r="R20" s="187"/>
      <c r="S20" s="188"/>
      <c r="T20" s="105"/>
      <c r="X20" s="297" t="s">
        <v>391</v>
      </c>
      <c r="Y20" s="330">
        <f>SUM(Y10:Y19)</f>
        <v>0</v>
      </c>
      <c r="Z20" s="331" t="s">
        <v>291</v>
      </c>
      <c r="AA20" s="298" t="s">
        <v>391</v>
      </c>
      <c r="AB20" s="330">
        <f>SUM(AB10:AB19)</f>
        <v>0</v>
      </c>
      <c r="AC20" s="331" t="s">
        <v>291</v>
      </c>
    </row>
    <row r="21" spans="1:41" s="37" customFormat="1" ht="19.5" customHeight="1">
      <c r="B21" s="34"/>
      <c r="C21" s="104"/>
      <c r="D21" s="202" t="s">
        <v>415</v>
      </c>
      <c r="E21" s="189"/>
      <c r="F21" s="189"/>
      <c r="G21" s="189"/>
      <c r="H21" s="189"/>
      <c r="I21" s="189"/>
      <c r="J21" s="189"/>
      <c r="K21" s="189"/>
      <c r="L21" s="189"/>
      <c r="M21" s="189"/>
      <c r="N21" s="189"/>
      <c r="O21" s="189"/>
      <c r="P21" s="189"/>
      <c r="Q21" s="189"/>
      <c r="R21" s="189"/>
      <c r="S21" s="190"/>
      <c r="T21" s="105"/>
      <c r="U21" s="219"/>
      <c r="V21" s="35"/>
      <c r="W21" s="35"/>
      <c r="X21" s="35"/>
      <c r="Y21" s="36"/>
      <c r="Z21" s="35"/>
      <c r="AA21" s="34"/>
      <c r="AB21" s="34"/>
      <c r="AC21" s="34"/>
      <c r="AE21" s="34"/>
      <c r="AF21" s="34"/>
      <c r="AG21" s="371"/>
      <c r="AH21" s="375"/>
      <c r="AI21" s="375"/>
      <c r="AJ21" s="375"/>
      <c r="AL21" s="156"/>
      <c r="AM21" s="156"/>
      <c r="AN21" s="156"/>
      <c r="AO21" s="156"/>
    </row>
    <row r="22" spans="1:41" s="37" customFormat="1" ht="19.5" customHeight="1" thickBot="1">
      <c r="B22" s="34"/>
      <c r="C22" s="300"/>
      <c r="D22" s="301" t="s">
        <v>416</v>
      </c>
      <c r="E22" s="302"/>
      <c r="F22" s="302"/>
      <c r="G22" s="302"/>
      <c r="H22" s="302"/>
      <c r="I22" s="302"/>
      <c r="J22" s="302"/>
      <c r="K22" s="302"/>
      <c r="L22" s="302"/>
      <c r="M22" s="302"/>
      <c r="N22" s="302"/>
      <c r="O22" s="302"/>
      <c r="P22" s="302"/>
      <c r="Q22" s="302"/>
      <c r="R22" s="302"/>
      <c r="S22" s="303"/>
      <c r="T22" s="304"/>
      <c r="U22" s="219"/>
      <c r="V22" s="35"/>
      <c r="W22" s="35"/>
      <c r="X22" s="65" t="s">
        <v>292</v>
      </c>
      <c r="Y22" s="66"/>
      <c r="Z22" s="67"/>
      <c r="AA22" s="436"/>
      <c r="AB22" s="138"/>
      <c r="AC22" s="59"/>
      <c r="AD22" s="34"/>
      <c r="AF22" s="34"/>
      <c r="AG22" s="371"/>
      <c r="AH22" s="375"/>
      <c r="AI22" s="375"/>
      <c r="AJ22" s="375"/>
      <c r="AL22" s="156"/>
      <c r="AM22" s="156"/>
      <c r="AN22" s="156"/>
      <c r="AO22" s="156"/>
    </row>
    <row r="23" spans="1:41" s="37" customFormat="1" ht="19.5" customHeight="1">
      <c r="B23" s="34"/>
      <c r="C23" s="98"/>
      <c r="D23" s="497" t="s">
        <v>63</v>
      </c>
      <c r="E23" s="499" t="s">
        <v>64</v>
      </c>
      <c r="F23" s="523" t="s">
        <v>65</v>
      </c>
      <c r="G23" s="524"/>
      <c r="H23" s="523" t="s">
        <v>66</v>
      </c>
      <c r="I23" s="524"/>
      <c r="J23" s="486" t="s">
        <v>67</v>
      </c>
      <c r="K23" s="501" t="s">
        <v>330</v>
      </c>
      <c r="L23" s="501" t="s">
        <v>331</v>
      </c>
      <c r="M23" s="501" t="s">
        <v>329</v>
      </c>
      <c r="N23" s="501" t="s">
        <v>332</v>
      </c>
      <c r="O23" s="501" t="s">
        <v>333</v>
      </c>
      <c r="P23" s="522" t="s">
        <v>69</v>
      </c>
      <c r="Q23" s="507" t="s">
        <v>334</v>
      </c>
      <c r="R23" s="509" t="s">
        <v>335</v>
      </c>
      <c r="S23" s="35"/>
      <c r="T23" s="99"/>
      <c r="U23" s="219"/>
      <c r="V23" s="35"/>
      <c r="W23" s="35"/>
      <c r="X23" s="68" t="s">
        <v>293</v>
      </c>
      <c r="Y23" s="503">
        <f>IF(Y20="","",(Y10+Y11+Y12+Y13)*1000+(Y14+Y15+Y16+Y17+Y18+Y19)*700)</f>
        <v>0</v>
      </c>
      <c r="Z23" s="504"/>
      <c r="AA23" s="437"/>
      <c r="AB23" s="438"/>
      <c r="AC23" s="438"/>
      <c r="AD23" s="34"/>
      <c r="AF23" s="34"/>
      <c r="AG23" s="371"/>
      <c r="AH23" s="375"/>
      <c r="AI23" s="375"/>
      <c r="AJ23" s="375"/>
      <c r="AL23" s="156"/>
      <c r="AM23" s="156"/>
      <c r="AN23" s="156"/>
      <c r="AO23" s="156"/>
    </row>
    <row r="24" spans="1:41" s="37" customFormat="1" ht="19.5" customHeight="1">
      <c r="C24" s="98"/>
      <c r="D24" s="498"/>
      <c r="E24" s="500"/>
      <c r="F24" s="365" t="s">
        <v>73</v>
      </c>
      <c r="G24" s="365" t="s">
        <v>74</v>
      </c>
      <c r="H24" s="365" t="s">
        <v>75</v>
      </c>
      <c r="I24" s="365" t="s">
        <v>76</v>
      </c>
      <c r="J24" s="486"/>
      <c r="K24" s="502"/>
      <c r="L24" s="502"/>
      <c r="M24" s="502"/>
      <c r="N24" s="502"/>
      <c r="O24" s="502"/>
      <c r="P24" s="522"/>
      <c r="Q24" s="508"/>
      <c r="R24" s="510"/>
      <c r="S24" s="35"/>
      <c r="T24" s="99"/>
      <c r="U24" s="219"/>
      <c r="V24" s="35"/>
      <c r="W24" s="35"/>
      <c r="X24" s="69" t="s">
        <v>294</v>
      </c>
      <c r="Y24" s="511">
        <f>IF(AB20="","",(AB10+AB11+AB12+AB13)*1000+(AB14+AB15+AB16+AB17+AB18+AB19)*700)</f>
        <v>0</v>
      </c>
      <c r="Z24" s="512"/>
      <c r="AA24" s="437"/>
      <c r="AB24" s="438"/>
      <c r="AC24" s="438"/>
      <c r="AD24" s="34"/>
      <c r="AF24" s="34"/>
      <c r="AG24" s="371"/>
      <c r="AH24" s="375"/>
      <c r="AI24" s="375"/>
      <c r="AJ24" s="375"/>
      <c r="AL24" s="156"/>
      <c r="AM24" s="156"/>
      <c r="AN24" s="156"/>
      <c r="AO24" s="156"/>
    </row>
    <row r="25" spans="1:41" s="37" customFormat="1" ht="19.5" customHeight="1">
      <c r="A25" s="34"/>
      <c r="C25" s="98"/>
      <c r="D25" s="306" t="s">
        <v>77</v>
      </c>
      <c r="E25" s="307">
        <v>12345</v>
      </c>
      <c r="F25" s="308" t="s">
        <v>78</v>
      </c>
      <c r="G25" s="308" t="s">
        <v>79</v>
      </c>
      <c r="H25" s="308" t="s">
        <v>409</v>
      </c>
      <c r="I25" s="309" t="s">
        <v>387</v>
      </c>
      <c r="J25" s="310" t="s">
        <v>398</v>
      </c>
      <c r="K25" s="311" t="s">
        <v>12</v>
      </c>
      <c r="L25" s="312" t="s">
        <v>82</v>
      </c>
      <c r="M25" s="313"/>
      <c r="N25" s="314" t="s">
        <v>389</v>
      </c>
      <c r="O25" s="314" t="s">
        <v>410</v>
      </c>
      <c r="P25" s="314" t="s">
        <v>411</v>
      </c>
      <c r="Q25" s="315" t="s">
        <v>27</v>
      </c>
      <c r="R25" s="316" t="s">
        <v>405</v>
      </c>
      <c r="S25" s="35"/>
      <c r="T25" s="99"/>
      <c r="U25" s="219"/>
      <c r="V25" s="35"/>
      <c r="W25" s="35"/>
      <c r="X25" s="70" t="s">
        <v>295</v>
      </c>
      <c r="Y25" s="505">
        <f>Y23+Y24</f>
        <v>0</v>
      </c>
      <c r="Z25" s="506"/>
      <c r="AA25" s="377"/>
      <c r="AB25" s="439"/>
      <c r="AC25" s="439"/>
      <c r="AD25" s="34"/>
      <c r="AF25" s="156"/>
      <c r="AG25" s="371"/>
      <c r="AH25" s="375"/>
      <c r="AI25" s="375"/>
      <c r="AJ25" s="375"/>
      <c r="AL25" s="156"/>
      <c r="AM25" s="156"/>
      <c r="AN25" s="156"/>
      <c r="AO25" s="156"/>
    </row>
    <row r="26" spans="1:41" ht="19.5" customHeight="1" thickBot="1">
      <c r="B26" s="37"/>
      <c r="C26" s="98"/>
      <c r="D26" s="305" t="s">
        <v>77</v>
      </c>
      <c r="E26" s="50">
        <v>11223</v>
      </c>
      <c r="F26" s="51" t="s">
        <v>87</v>
      </c>
      <c r="G26" s="51" t="s">
        <v>88</v>
      </c>
      <c r="H26" s="51" t="s">
        <v>386</v>
      </c>
      <c r="I26" s="52" t="s">
        <v>412</v>
      </c>
      <c r="J26" s="53" t="s">
        <v>400</v>
      </c>
      <c r="K26" s="54" t="s">
        <v>16</v>
      </c>
      <c r="L26" s="55" t="s">
        <v>91</v>
      </c>
      <c r="M26" s="56" t="s">
        <v>388</v>
      </c>
      <c r="N26" s="57" t="s">
        <v>403</v>
      </c>
      <c r="O26" s="57" t="s">
        <v>413</v>
      </c>
      <c r="P26" s="57" t="s">
        <v>411</v>
      </c>
      <c r="Q26" s="56" t="s">
        <v>27</v>
      </c>
      <c r="R26" s="58" t="s">
        <v>405</v>
      </c>
      <c r="T26" s="99"/>
      <c r="Z26" s="376"/>
      <c r="AA26" s="378"/>
      <c r="AB26" s="485"/>
      <c r="AC26" s="485"/>
      <c r="AD26" s="63"/>
      <c r="AF26" s="156"/>
    </row>
    <row r="27" spans="1:41" ht="19.5" customHeight="1">
      <c r="B27" s="37"/>
      <c r="C27" s="98"/>
      <c r="D27" s="95" t="s">
        <v>301</v>
      </c>
      <c r="E27" s="170">
        <v>1</v>
      </c>
      <c r="F27" s="520">
        <v>2</v>
      </c>
      <c r="G27" s="521"/>
      <c r="H27" s="520">
        <v>3</v>
      </c>
      <c r="I27" s="521"/>
      <c r="J27" s="170">
        <v>4</v>
      </c>
      <c r="K27" s="170">
        <v>5</v>
      </c>
      <c r="L27" s="170">
        <v>6</v>
      </c>
      <c r="M27" s="170">
        <v>7</v>
      </c>
      <c r="N27" s="170">
        <v>8</v>
      </c>
      <c r="O27" s="170">
        <v>9</v>
      </c>
      <c r="P27" s="170">
        <v>10</v>
      </c>
      <c r="Q27" s="170">
        <v>11</v>
      </c>
      <c r="R27" s="171">
        <v>12</v>
      </c>
      <c r="T27" s="99"/>
      <c r="U27" s="219"/>
      <c r="Z27" s="376"/>
      <c r="AC27" s="241"/>
      <c r="AD27" s="63"/>
      <c r="AF27" s="156"/>
    </row>
    <row r="28" spans="1:41" ht="19.5" customHeight="1">
      <c r="B28" s="37"/>
      <c r="C28" s="98"/>
      <c r="D28" s="191" t="s">
        <v>302</v>
      </c>
      <c r="E28" s="192" t="s">
        <v>338</v>
      </c>
      <c r="F28" s="192"/>
      <c r="G28" s="192"/>
      <c r="H28" s="192"/>
      <c r="I28" s="192"/>
      <c r="J28" s="192"/>
      <c r="K28" s="192"/>
      <c r="L28" s="192"/>
      <c r="M28" s="192"/>
      <c r="N28" s="192"/>
      <c r="O28" s="192"/>
      <c r="P28" s="192"/>
      <c r="Q28" s="192"/>
      <c r="R28" s="192"/>
      <c r="S28" s="193"/>
      <c r="T28" s="194"/>
      <c r="U28" s="219"/>
      <c r="X28" s="36"/>
      <c r="AD28" s="63"/>
      <c r="AF28" s="156"/>
    </row>
    <row r="29" spans="1:41" ht="19.5" customHeight="1">
      <c r="C29" s="98"/>
      <c r="D29" s="195" t="s">
        <v>303</v>
      </c>
      <c r="E29" s="196" t="s">
        <v>448</v>
      </c>
      <c r="F29" s="196"/>
      <c r="G29" s="196"/>
      <c r="H29" s="196"/>
      <c r="I29" s="196"/>
      <c r="J29" s="196"/>
      <c r="K29" s="196"/>
      <c r="L29" s="196"/>
      <c r="M29" s="196"/>
      <c r="N29" s="196"/>
      <c r="O29" s="196"/>
      <c r="P29" s="196"/>
      <c r="Q29" s="196"/>
      <c r="R29" s="196"/>
      <c r="S29" s="197"/>
      <c r="T29" s="194"/>
      <c r="U29" s="219"/>
      <c r="AD29" s="63"/>
      <c r="AF29" s="37"/>
    </row>
    <row r="30" spans="1:41" ht="19.5" customHeight="1">
      <c r="C30" s="98"/>
      <c r="D30" s="195" t="s">
        <v>304</v>
      </c>
      <c r="E30" s="196" t="s">
        <v>322</v>
      </c>
      <c r="F30" s="196"/>
      <c r="G30" s="196"/>
      <c r="H30" s="196"/>
      <c r="I30" s="196"/>
      <c r="J30" s="196"/>
      <c r="K30" s="198"/>
      <c r="L30" s="199"/>
      <c r="M30" s="196"/>
      <c r="N30" s="196"/>
      <c r="O30" s="196"/>
      <c r="P30" s="196"/>
      <c r="Q30" s="196"/>
      <c r="R30" s="196"/>
      <c r="S30" s="197"/>
      <c r="T30" s="194"/>
      <c r="AD30" s="63"/>
    </row>
    <row r="31" spans="1:41" ht="19.5" customHeight="1">
      <c r="C31" s="98"/>
      <c r="D31" s="195" t="s">
        <v>305</v>
      </c>
      <c r="E31" s="196" t="s">
        <v>297</v>
      </c>
      <c r="F31" s="196"/>
      <c r="G31" s="196"/>
      <c r="H31" s="196"/>
      <c r="I31" s="196"/>
      <c r="J31" s="196"/>
      <c r="K31" s="198"/>
      <c r="L31" s="199"/>
      <c r="M31" s="196"/>
      <c r="N31" s="196"/>
      <c r="O31" s="196"/>
      <c r="P31" s="196"/>
      <c r="Q31" s="196"/>
      <c r="R31" s="196"/>
      <c r="S31" s="197"/>
      <c r="T31" s="194"/>
      <c r="AD31" s="63"/>
    </row>
    <row r="32" spans="1:41" ht="19.5" customHeight="1">
      <c r="C32" s="98"/>
      <c r="D32" s="195" t="s">
        <v>306</v>
      </c>
      <c r="E32" s="196" t="s">
        <v>298</v>
      </c>
      <c r="F32" s="196"/>
      <c r="G32" s="196"/>
      <c r="H32" s="196"/>
      <c r="I32" s="196"/>
      <c r="J32" s="196"/>
      <c r="K32" s="198"/>
      <c r="L32" s="199"/>
      <c r="M32" s="196"/>
      <c r="N32" s="196"/>
      <c r="O32" s="196"/>
      <c r="P32" s="196"/>
      <c r="Q32" s="196"/>
      <c r="R32" s="196"/>
      <c r="S32" s="197"/>
      <c r="T32" s="194"/>
      <c r="AD32" s="63"/>
    </row>
    <row r="33" spans="3:31" ht="19.5" customHeight="1">
      <c r="C33" s="98"/>
      <c r="D33" s="195" t="s">
        <v>307</v>
      </c>
      <c r="E33" s="196" t="s">
        <v>449</v>
      </c>
      <c r="F33" s="196"/>
      <c r="G33" s="196"/>
      <c r="H33" s="196"/>
      <c r="I33" s="196"/>
      <c r="J33" s="196"/>
      <c r="K33" s="198"/>
      <c r="L33" s="199"/>
      <c r="M33" s="196"/>
      <c r="N33" s="196"/>
      <c r="O33" s="196"/>
      <c r="P33" s="196"/>
      <c r="Q33" s="196"/>
      <c r="R33" s="196"/>
      <c r="S33" s="197"/>
      <c r="T33" s="194"/>
      <c r="AD33" s="63"/>
    </row>
    <row r="34" spans="3:31" ht="19.5" customHeight="1">
      <c r="C34" s="98"/>
      <c r="D34" s="195" t="s">
        <v>308</v>
      </c>
      <c r="E34" s="196" t="s">
        <v>327</v>
      </c>
      <c r="F34" s="196"/>
      <c r="G34" s="196"/>
      <c r="H34" s="196"/>
      <c r="I34" s="196"/>
      <c r="J34" s="196"/>
      <c r="K34" s="196"/>
      <c r="L34" s="196"/>
      <c r="M34" s="196"/>
      <c r="N34" s="196"/>
      <c r="O34" s="196"/>
      <c r="P34" s="196"/>
      <c r="Q34" s="196"/>
      <c r="R34" s="196"/>
      <c r="S34" s="220"/>
      <c r="T34" s="194"/>
      <c r="AD34" s="63"/>
    </row>
    <row r="35" spans="3:31" ht="19.5" customHeight="1">
      <c r="C35" s="98"/>
      <c r="D35" s="195" t="s">
        <v>309</v>
      </c>
      <c r="E35" s="196" t="s">
        <v>298</v>
      </c>
      <c r="F35" s="196"/>
      <c r="G35" s="196"/>
      <c r="H35" s="196"/>
      <c r="I35" s="196"/>
      <c r="J35" s="196"/>
      <c r="K35" s="196"/>
      <c r="L35" s="196"/>
      <c r="M35" s="196"/>
      <c r="N35" s="196"/>
      <c r="O35" s="196"/>
      <c r="P35" s="196"/>
      <c r="Q35" s="196"/>
      <c r="R35" s="196"/>
      <c r="S35" s="220"/>
      <c r="T35" s="194"/>
      <c r="AD35" s="63"/>
      <c r="AE35" s="63"/>
    </row>
    <row r="36" spans="3:31" ht="19.5" customHeight="1">
      <c r="C36" s="98"/>
      <c r="D36" s="195" t="s">
        <v>310</v>
      </c>
      <c r="E36" s="196" t="s">
        <v>298</v>
      </c>
      <c r="F36" s="196"/>
      <c r="G36" s="196"/>
      <c r="H36" s="196"/>
      <c r="I36" s="196"/>
      <c r="J36" s="196"/>
      <c r="K36" s="196"/>
      <c r="L36" s="196"/>
      <c r="M36" s="196"/>
      <c r="N36" s="196"/>
      <c r="O36" s="196"/>
      <c r="P36" s="196"/>
      <c r="Q36" s="196"/>
      <c r="R36" s="196"/>
      <c r="S36" s="220"/>
      <c r="T36" s="194"/>
      <c r="AE36" s="63"/>
    </row>
    <row r="37" spans="3:31" ht="19.5" customHeight="1">
      <c r="C37" s="98"/>
      <c r="D37" s="195" t="s">
        <v>311</v>
      </c>
      <c r="E37" s="196" t="s">
        <v>298</v>
      </c>
      <c r="F37" s="196"/>
      <c r="G37" s="196"/>
      <c r="H37" s="196"/>
      <c r="I37" s="196"/>
      <c r="J37" s="196"/>
      <c r="K37" s="196"/>
      <c r="L37" s="196"/>
      <c r="M37" s="196"/>
      <c r="N37" s="196"/>
      <c r="O37" s="196"/>
      <c r="P37" s="196"/>
      <c r="Q37" s="196"/>
      <c r="R37" s="196"/>
      <c r="S37" s="220"/>
      <c r="T37" s="194"/>
      <c r="AE37" s="63"/>
    </row>
    <row r="38" spans="3:31" ht="19.5" customHeight="1">
      <c r="C38" s="119"/>
      <c r="D38" s="195" t="s">
        <v>312</v>
      </c>
      <c r="E38" s="196" t="s">
        <v>299</v>
      </c>
      <c r="F38" s="196"/>
      <c r="G38" s="196"/>
      <c r="H38" s="196"/>
      <c r="I38" s="196"/>
      <c r="J38" s="196"/>
      <c r="K38" s="196"/>
      <c r="L38" s="196"/>
      <c r="M38" s="196"/>
      <c r="N38" s="196"/>
      <c r="O38" s="196"/>
      <c r="P38" s="196"/>
      <c r="Q38" s="196"/>
      <c r="R38" s="196"/>
      <c r="S38" s="220"/>
      <c r="T38" s="194"/>
      <c r="AA38" s="63"/>
      <c r="AB38" s="63"/>
      <c r="AC38" s="63"/>
      <c r="AE38" s="63"/>
    </row>
    <row r="39" spans="3:31" ht="19.5" customHeight="1">
      <c r="C39" s="119"/>
      <c r="D39" s="195" t="s">
        <v>313</v>
      </c>
      <c r="E39" s="196" t="s">
        <v>449</v>
      </c>
      <c r="F39" s="196"/>
      <c r="G39" s="196"/>
      <c r="H39" s="196"/>
      <c r="I39" s="196"/>
      <c r="J39" s="196"/>
      <c r="K39" s="196"/>
      <c r="L39" s="196"/>
      <c r="M39" s="196"/>
      <c r="N39" s="196"/>
      <c r="O39" s="196"/>
      <c r="P39" s="196"/>
      <c r="Q39" s="196"/>
      <c r="R39" s="196"/>
      <c r="S39" s="220"/>
      <c r="T39" s="194"/>
      <c r="X39" s="59"/>
      <c r="Y39" s="64"/>
      <c r="Z39" s="59"/>
      <c r="AA39" s="63"/>
      <c r="AB39" s="63"/>
      <c r="AC39" s="63"/>
    </row>
    <row r="40" spans="3:31" ht="19.5" customHeight="1">
      <c r="C40" s="98"/>
      <c r="D40" s="200" t="s">
        <v>314</v>
      </c>
      <c r="E40" s="205" t="s">
        <v>326</v>
      </c>
      <c r="F40" s="205"/>
      <c r="G40" s="205"/>
      <c r="H40" s="205"/>
      <c r="I40" s="205"/>
      <c r="J40" s="205"/>
      <c r="K40" s="205"/>
      <c r="L40" s="205"/>
      <c r="M40" s="205"/>
      <c r="N40" s="205"/>
      <c r="O40" s="205"/>
      <c r="P40" s="205"/>
      <c r="Q40" s="205"/>
      <c r="R40" s="205"/>
      <c r="S40" s="221"/>
      <c r="T40" s="194"/>
    </row>
    <row r="41" spans="3:31" ht="19.5" customHeight="1" thickBot="1">
      <c r="C41" s="98"/>
      <c r="S41" s="215"/>
      <c r="T41" s="99"/>
    </row>
    <row r="42" spans="3:31" ht="19.5" customHeight="1">
      <c r="C42" s="98"/>
      <c r="E42" s="440" t="str">
        <f>競技者データ入力シート!Q4:Q4</f>
        <v>２９日、種目選択</v>
      </c>
      <c r="F42" s="441"/>
      <c r="G42" s="441"/>
      <c r="H42" s="441" t="str">
        <f>競技者データ入力シート!R4</f>
        <v>ベスト
記録</v>
      </c>
      <c r="I42" s="441"/>
      <c r="J42" s="441" t="str">
        <f>競技者データ入力シート!S4</f>
        <v>競技会名</v>
      </c>
      <c r="K42" s="445"/>
      <c r="S42" s="215"/>
      <c r="T42" s="99"/>
    </row>
    <row r="43" spans="3:31" ht="19.5" customHeight="1" thickBot="1">
      <c r="C43" s="98"/>
      <c r="E43" s="442" t="str">
        <f>競技者データ入力シート!Q6</f>
        <v>一般男子ハンマー投(7.260kg)</v>
      </c>
      <c r="F43" s="443"/>
      <c r="G43" s="443"/>
      <c r="H43" s="444" t="str">
        <f>競技者データ入力シート!R6</f>
        <v>43m78</v>
      </c>
      <c r="I43" s="444"/>
      <c r="J43" s="444" t="str">
        <f>競技者データ入力シート!S6</f>
        <v>23春季記録会</v>
      </c>
      <c r="K43" s="446"/>
      <c r="S43" s="215"/>
      <c r="T43" s="99"/>
    </row>
    <row r="44" spans="3:31" ht="19.5" customHeight="1">
      <c r="C44" s="98"/>
      <c r="E44" s="513" t="s">
        <v>406</v>
      </c>
      <c r="F44" s="513"/>
      <c r="G44" s="513"/>
      <c r="H44" s="513" t="s">
        <v>408</v>
      </c>
      <c r="I44" s="513"/>
      <c r="J44" s="513" t="s">
        <v>407</v>
      </c>
      <c r="K44" s="513"/>
      <c r="S44" s="215"/>
      <c r="T44" s="99"/>
    </row>
    <row r="45" spans="3:31" ht="19.5" customHeight="1">
      <c r="C45" s="98"/>
      <c r="D45" s="206" t="s">
        <v>300</v>
      </c>
      <c r="E45" s="213"/>
      <c r="F45" s="213"/>
      <c r="G45" s="213"/>
      <c r="H45" s="213"/>
      <c r="I45" s="213"/>
      <c r="J45" s="213"/>
      <c r="K45" s="213"/>
      <c r="L45" s="207"/>
      <c r="M45" s="207"/>
      <c r="N45" s="207"/>
      <c r="O45" s="207"/>
      <c r="P45" s="207"/>
      <c r="Q45" s="207"/>
      <c r="R45" s="207"/>
      <c r="S45" s="222"/>
      <c r="T45" s="99"/>
    </row>
    <row r="46" spans="3:31" ht="19.5" customHeight="1">
      <c r="C46" s="98"/>
      <c r="D46" s="208" t="s">
        <v>316</v>
      </c>
      <c r="E46" s="192" t="s">
        <v>319</v>
      </c>
      <c r="F46" s="192"/>
      <c r="G46" s="192"/>
      <c r="H46" s="192"/>
      <c r="I46" s="192"/>
      <c r="J46" s="192"/>
      <c r="K46" s="192"/>
      <c r="L46" s="192"/>
      <c r="M46" s="192"/>
      <c r="N46" s="192"/>
      <c r="O46" s="192"/>
      <c r="P46" s="192"/>
      <c r="Q46" s="192"/>
      <c r="R46" s="192"/>
      <c r="S46" s="223"/>
      <c r="T46" s="99"/>
    </row>
    <row r="47" spans="3:31" ht="19.5" customHeight="1">
      <c r="C47" s="98"/>
      <c r="D47" s="209" t="s">
        <v>317</v>
      </c>
      <c r="E47" s="196" t="s">
        <v>385</v>
      </c>
      <c r="F47" s="196"/>
      <c r="G47" s="196"/>
      <c r="H47" s="196"/>
      <c r="I47" s="196"/>
      <c r="J47" s="196"/>
      <c r="K47" s="196"/>
      <c r="L47" s="196"/>
      <c r="M47" s="196"/>
      <c r="N47" s="196"/>
      <c r="O47" s="196"/>
      <c r="P47" s="196"/>
      <c r="Q47" s="196"/>
      <c r="R47" s="196"/>
      <c r="S47" s="220"/>
      <c r="T47" s="99"/>
    </row>
    <row r="48" spans="3:31" ht="19.5" customHeight="1">
      <c r="C48" s="98"/>
      <c r="D48" s="210" t="s">
        <v>318</v>
      </c>
      <c r="E48" s="211" t="s">
        <v>320</v>
      </c>
      <c r="F48" s="211"/>
      <c r="G48" s="211"/>
      <c r="H48" s="211"/>
      <c r="I48" s="211"/>
      <c r="J48" s="211"/>
      <c r="K48" s="211"/>
      <c r="L48" s="211"/>
      <c r="M48" s="211"/>
      <c r="N48" s="211"/>
      <c r="O48" s="211"/>
      <c r="P48" s="211"/>
      <c r="Q48" s="211"/>
      <c r="R48" s="211"/>
      <c r="S48" s="224"/>
      <c r="T48" s="99"/>
    </row>
    <row r="49" spans="3:32" ht="19.5" customHeight="1">
      <c r="C49" s="98"/>
      <c r="D49" s="212"/>
      <c r="E49" s="213" t="s">
        <v>450</v>
      </c>
      <c r="F49" s="213"/>
      <c r="G49" s="213"/>
      <c r="H49" s="213"/>
      <c r="I49" s="213"/>
      <c r="J49" s="213"/>
      <c r="K49" s="213"/>
      <c r="L49" s="213"/>
      <c r="M49" s="213"/>
      <c r="N49" s="213"/>
      <c r="O49" s="213"/>
      <c r="P49" s="213"/>
      <c r="Q49" s="213"/>
      <c r="R49" s="213"/>
      <c r="S49" s="225"/>
      <c r="T49" s="99"/>
    </row>
    <row r="50" spans="3:32" ht="19.5" customHeight="1">
      <c r="C50" s="98"/>
      <c r="D50" s="212"/>
      <c r="E50" s="213" t="s">
        <v>451</v>
      </c>
      <c r="F50" s="213"/>
      <c r="G50" s="213"/>
      <c r="H50" s="213"/>
      <c r="I50" s="213"/>
      <c r="J50" s="213"/>
      <c r="K50" s="213"/>
      <c r="L50" s="213"/>
      <c r="M50" s="213"/>
      <c r="N50" s="213"/>
      <c r="O50" s="213"/>
      <c r="P50" s="213"/>
      <c r="Q50" s="213"/>
      <c r="R50" s="213"/>
      <c r="S50" s="225"/>
      <c r="T50" s="99"/>
      <c r="AF50" s="33" t="s">
        <v>18</v>
      </c>
    </row>
    <row r="51" spans="3:32" ht="19.5" customHeight="1">
      <c r="C51" s="98"/>
      <c r="D51" s="214" t="s">
        <v>315</v>
      </c>
      <c r="E51" s="205" t="s">
        <v>337</v>
      </c>
      <c r="F51" s="205"/>
      <c r="G51" s="205"/>
      <c r="H51" s="205"/>
      <c r="I51" s="205"/>
      <c r="J51" s="205"/>
      <c r="K51" s="205"/>
      <c r="L51" s="205"/>
      <c r="M51" s="205"/>
      <c r="N51" s="205"/>
      <c r="O51" s="205"/>
      <c r="P51" s="205"/>
      <c r="Q51" s="205"/>
      <c r="R51" s="205"/>
      <c r="S51" s="221"/>
      <c r="T51" s="99"/>
      <c r="AF51" s="33" t="s">
        <v>20</v>
      </c>
    </row>
    <row r="52" spans="3:32" ht="19.5" customHeight="1" thickBot="1">
      <c r="C52" s="100"/>
      <c r="D52" s="106"/>
      <c r="E52" s="106"/>
      <c r="F52" s="106"/>
      <c r="G52" s="106"/>
      <c r="H52" s="106"/>
      <c r="I52" s="106"/>
      <c r="J52" s="106"/>
      <c r="K52" s="106"/>
      <c r="L52" s="106"/>
      <c r="M52" s="106"/>
      <c r="N52" s="106"/>
      <c r="O52" s="106"/>
      <c r="P52" s="106"/>
      <c r="Q52" s="106"/>
      <c r="R52" s="106"/>
      <c r="S52" s="107"/>
      <c r="T52" s="101"/>
      <c r="AF52" s="33"/>
    </row>
    <row r="53" spans="3:32" ht="19.5" customHeight="1">
      <c r="AF53" s="33"/>
    </row>
    <row r="54" spans="3:32" ht="19.5" customHeight="1">
      <c r="AF54" s="33">
        <f>IF(AB22="一般","1000",IF(AB22="大学","1000",500))</f>
        <v>500</v>
      </c>
    </row>
    <row r="55" spans="3:32" ht="19.5" customHeight="1">
      <c r="AF55" s="63"/>
    </row>
    <row r="56" spans="3:32" ht="19.5" customHeight="1">
      <c r="AF56" s="63"/>
    </row>
    <row r="57" spans="3:32" ht="14.25" customHeight="1">
      <c r="AF57" s="63"/>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D6PmVs6voTDZktF8Vh1WdF1YJqpXjdwxHPSNRBxwrAgeC3Ke8QuCjPBoKHV/FIXH+h+bEsMKsMdSrdQ0vDInKA==" saltValue="0/P7YVoNo4rrsfIMiUqQnQ==" spinCount="100000" sheet="1" selectLockedCells="1" selectUnlockedCells="1"/>
  <mergeCells count="43">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6:AC26"/>
    <mergeCell ref="J23:J24"/>
    <mergeCell ref="D18:S18"/>
    <mergeCell ref="D16:E16"/>
    <mergeCell ref="E15:S15"/>
    <mergeCell ref="F16:S16"/>
    <mergeCell ref="D23:D24"/>
    <mergeCell ref="E23:E24"/>
    <mergeCell ref="M23:M24"/>
    <mergeCell ref="Y23:Z23"/>
    <mergeCell ref="Y25:Z25"/>
    <mergeCell ref="Q23:Q24"/>
    <mergeCell ref="R23:R24"/>
    <mergeCell ref="Y24:Z24"/>
    <mergeCell ref="D5:D14"/>
    <mergeCell ref="E5:E11"/>
    <mergeCell ref="E12:E14"/>
    <mergeCell ref="F7:H11"/>
    <mergeCell ref="I7:S11"/>
    <mergeCell ref="P12:S14"/>
    <mergeCell ref="F12:O12"/>
    <mergeCell ref="F13:O14"/>
    <mergeCell ref="E42:G42"/>
    <mergeCell ref="E43:G43"/>
    <mergeCell ref="H42:I42"/>
    <mergeCell ref="H43:I43"/>
    <mergeCell ref="J42:K42"/>
    <mergeCell ref="J43:K43"/>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horizontalDpi="0" verticalDpi="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9"/>
  <sheetViews>
    <sheetView view="pageBreakPreview" zoomScaleNormal="90" zoomScaleSheetLayoutView="100" workbookViewId="0">
      <pane xSplit="21" ySplit="7" topLeftCell="V8" activePane="bottomRight" state="frozen"/>
      <selection pane="topRight" activeCell="V1" sqref="V1"/>
      <selection pane="bottomLeft" activeCell="A8" sqref="A8"/>
      <selection pane="bottomRight" activeCell="C8" sqref="C8"/>
    </sheetView>
  </sheetViews>
  <sheetFormatPr defaultColWidth="9" defaultRowHeight="13.3"/>
  <cols>
    <col min="1" max="1" width="3" style="71" customWidth="1"/>
    <col min="2" max="2" width="6" style="120" bestFit="1" customWidth="1"/>
    <col min="3" max="3" width="7.23046875" style="71" customWidth="1"/>
    <col min="4" max="5" width="8.61328125" style="121" customWidth="1"/>
    <col min="6" max="7" width="6.61328125" style="122" customWidth="1"/>
    <col min="8" max="8" width="15.3828125" style="122" customWidth="1"/>
    <col min="9" max="9" width="5.23046875" style="122" customWidth="1"/>
    <col min="10" max="10" width="5.84375" style="123" customWidth="1"/>
    <col min="11" max="11" width="4.23046875" style="123" customWidth="1"/>
    <col min="12" max="13" width="6.07421875" style="123" customWidth="1"/>
    <col min="14" max="14" width="12" style="122" customWidth="1"/>
    <col min="15" max="15" width="7.4609375" style="123" customWidth="1"/>
    <col min="16" max="16" width="6.84375" style="123" customWidth="1"/>
    <col min="17" max="17" width="27.15234375" style="124" bestFit="1" customWidth="1"/>
    <col min="18" max="18" width="7.84375" style="125" bestFit="1" customWidth="1"/>
    <col min="19" max="19" width="14.53515625" style="123" customWidth="1"/>
    <col min="20" max="20" width="5.07421875" style="120" hidden="1" customWidth="1"/>
    <col min="21" max="21" width="3.84375" style="120" hidden="1" customWidth="1"/>
    <col min="22" max="22" width="27.15234375" style="124" bestFit="1" customWidth="1"/>
    <col min="23" max="23" width="7.84375" style="125" bestFit="1" customWidth="1"/>
    <col min="24" max="24" width="14.53515625" style="123" customWidth="1"/>
    <col min="25" max="25" width="5.07421875" style="120" hidden="1" customWidth="1"/>
    <col min="26" max="26" width="5.3828125" style="120" hidden="1" customWidth="1"/>
    <col min="27" max="27" width="0.765625" style="124" customWidth="1"/>
    <col min="28" max="28" width="0.765625" style="125" customWidth="1"/>
    <col min="29" max="29" width="0.765625" style="123" customWidth="1"/>
    <col min="30" max="31" width="0.765625" style="120" customWidth="1"/>
    <col min="32" max="32" width="0.765625" style="124" customWidth="1"/>
    <col min="33" max="34" width="0.765625" style="123" customWidth="1"/>
    <col min="35" max="36" width="0.765625" style="120" customWidth="1"/>
    <col min="37" max="37" width="0.765625" style="124" customWidth="1"/>
    <col min="38" max="38" width="0.765625" style="125" customWidth="1"/>
    <col min="39" max="39" width="0.765625" style="257" customWidth="1"/>
    <col min="40" max="41" width="0.765625" style="134" customWidth="1"/>
    <col min="42" max="48" width="0.765625" style="133" customWidth="1"/>
    <col min="49" max="52" width="0.765625" style="133" hidden="1" customWidth="1"/>
    <col min="53" max="53" width="0.765625" style="59" hidden="1" customWidth="1"/>
    <col min="54" max="54" width="2.53515625" style="407" hidden="1" customWidth="1"/>
    <col min="55" max="55" width="2.69140625" style="407" hidden="1" customWidth="1"/>
    <col min="56" max="56" width="3.84375" style="408" hidden="1" customWidth="1"/>
    <col min="57" max="57" width="0.3828125" style="407" hidden="1" customWidth="1"/>
    <col min="58" max="58" width="4.765625" style="407" hidden="1" customWidth="1"/>
    <col min="59" max="59" width="2.84375" style="407" hidden="1" customWidth="1"/>
    <col min="60" max="60" width="3.84375" style="407" hidden="1" customWidth="1"/>
    <col min="61" max="61" width="2.84375" style="407" hidden="1" customWidth="1"/>
    <col min="62" max="65" width="2.84375" style="59" customWidth="1"/>
    <col min="66" max="66" width="2.84375" style="133" customWidth="1"/>
    <col min="67" max="68" width="2.84375" style="134" customWidth="1"/>
    <col min="69" max="85" width="2.84375" style="133" customWidth="1"/>
    <col min="86" max="105" width="3.15234375" style="133" customWidth="1"/>
    <col min="106" max="107" width="3.61328125" style="133" bestFit="1" customWidth="1"/>
    <col min="108" max="108" width="17.23046875" style="133" bestFit="1" customWidth="1"/>
    <col min="109" max="109" width="3.61328125" style="133" bestFit="1" customWidth="1"/>
    <col min="110" max="110" width="9" style="133"/>
    <col min="111" max="16384" width="9" style="71"/>
  </cols>
  <sheetData>
    <row r="1" spans="1:80" ht="3" customHeight="1" thickBot="1">
      <c r="D1" s="120"/>
      <c r="E1" s="71"/>
      <c r="F1" s="120"/>
      <c r="G1" s="71"/>
      <c r="H1" s="120"/>
      <c r="I1" s="71"/>
      <c r="J1" s="120"/>
      <c r="K1" s="71"/>
      <c r="L1" s="120"/>
      <c r="M1" s="71"/>
      <c r="N1" s="120"/>
      <c r="O1" s="71"/>
      <c r="P1" s="120"/>
      <c r="Q1" s="71"/>
      <c r="R1" s="120"/>
      <c r="S1" s="71"/>
      <c r="U1" s="71"/>
      <c r="V1" s="120"/>
      <c r="W1" s="71"/>
      <c r="X1" s="120"/>
      <c r="Z1" s="71"/>
      <c r="AA1" s="120"/>
    </row>
    <row r="2" spans="1:80" ht="32.25" customHeight="1" thickBot="1">
      <c r="B2" s="319"/>
      <c r="C2" s="570" t="s">
        <v>418</v>
      </c>
      <c r="D2" s="570"/>
      <c r="E2" s="570"/>
      <c r="F2" s="557" t="str">
        <f>'大会申込一覧表(印刷して提出)'!E4</f>
        <v>2023Thrower Meeting 兼 第230回 松戸市陸上競技記録会　</v>
      </c>
      <c r="G2" s="557"/>
      <c r="H2" s="557"/>
      <c r="I2" s="557"/>
      <c r="J2" s="557"/>
      <c r="K2" s="557"/>
      <c r="L2" s="557"/>
      <c r="M2" s="557"/>
      <c r="N2" s="557"/>
      <c r="O2" s="557"/>
      <c r="P2" s="558"/>
      <c r="Q2" s="547" t="str">
        <f>IF('大会申込一覧表(印刷して提出)'!P6="","",(IF('大会申込一覧表(印刷して提出)'!P6="","",'大会申込一覧表(印刷して提出)'!P6)))</f>
        <v/>
      </c>
      <c r="R2" s="548"/>
      <c r="S2" s="226" t="str">
        <f>IF('大会申込一覧表(印刷して提出)'!M9="","",'大会申込一覧表(印刷して提出)'!M9)</f>
        <v/>
      </c>
      <c r="T2" s="135"/>
      <c r="U2" s="71"/>
      <c r="V2" s="258"/>
      <c r="W2" s="136"/>
      <c r="X2" s="136"/>
      <c r="Y2" s="139"/>
      <c r="Z2" s="136"/>
      <c r="AA2" s="136"/>
      <c r="AB2" s="136"/>
      <c r="AC2" s="136"/>
      <c r="AD2" s="136"/>
      <c r="AE2" s="136"/>
      <c r="AF2" s="136"/>
      <c r="AG2" s="136"/>
      <c r="AH2" s="259"/>
      <c r="AI2" s="259"/>
      <c r="AJ2" s="259"/>
      <c r="AK2" s="259"/>
      <c r="AL2" s="259"/>
      <c r="AM2" s="260"/>
      <c r="AN2" s="260"/>
      <c r="AO2" s="260"/>
      <c r="AP2" s="260"/>
      <c r="AQ2" s="260"/>
      <c r="AR2" s="260"/>
      <c r="AS2" s="260"/>
      <c r="BA2" s="133"/>
      <c r="BB2" s="409"/>
      <c r="BC2" s="409"/>
      <c r="BD2" s="410"/>
      <c r="BE2" s="409"/>
      <c r="BF2" s="409"/>
      <c r="BG2" s="409"/>
      <c r="BH2" s="409"/>
      <c r="BI2" s="409"/>
      <c r="BJ2" s="133"/>
      <c r="BK2" s="133"/>
      <c r="BL2" s="133"/>
      <c r="BM2" s="133"/>
    </row>
    <row r="3" spans="1:80" ht="32.25" customHeight="1" thickTop="1" thickBot="1">
      <c r="B3" s="567" t="s">
        <v>467</v>
      </c>
      <c r="C3" s="568"/>
      <c r="D3" s="568"/>
      <c r="E3" s="568"/>
      <c r="F3" s="568"/>
      <c r="G3" s="568"/>
      <c r="H3" s="568"/>
      <c r="I3" s="568"/>
      <c r="J3" s="568"/>
      <c r="K3" s="568"/>
      <c r="L3" s="568"/>
      <c r="M3" s="568"/>
      <c r="N3" s="568"/>
      <c r="O3" s="568"/>
      <c r="P3" s="569"/>
      <c r="Q3" s="549" t="s">
        <v>437</v>
      </c>
      <c r="R3" s="550"/>
      <c r="S3" s="333" t="str">
        <f>IF(S2="","",(VLOOKUP(S2,データ!W2:X151,2,FALSE)))</f>
        <v/>
      </c>
      <c r="T3" s="71"/>
      <c r="U3" s="137"/>
      <c r="V3" s="317"/>
      <c r="W3" s="318"/>
      <c r="X3" s="318"/>
      <c r="Y3" s="318"/>
      <c r="Z3" s="318"/>
      <c r="AA3" s="318"/>
      <c r="AB3" s="318"/>
      <c r="AC3" s="318"/>
      <c r="AD3" s="318"/>
      <c r="AE3" s="136"/>
      <c r="AF3" s="136"/>
      <c r="AG3" s="136"/>
      <c r="AH3" s="259"/>
      <c r="AI3" s="259"/>
      <c r="AJ3" s="259"/>
      <c r="AK3" s="259"/>
      <c r="AL3" s="259"/>
      <c r="AM3" s="260"/>
      <c r="AN3" s="260"/>
      <c r="AO3" s="260"/>
      <c r="AQ3" s="261"/>
      <c r="AR3" s="261"/>
      <c r="AS3" s="261"/>
      <c r="AT3" s="261"/>
      <c r="AU3" s="261"/>
      <c r="AV3" s="261"/>
      <c r="BA3" s="133"/>
      <c r="BB3" s="409"/>
      <c r="BC3" s="409"/>
      <c r="BD3" s="410"/>
      <c r="BE3" s="409"/>
      <c r="BF3" s="409"/>
      <c r="BG3" s="409"/>
      <c r="BH3" s="409"/>
      <c r="BI3" s="409"/>
      <c r="BJ3" s="133"/>
      <c r="BK3" s="133"/>
      <c r="BL3" s="133"/>
      <c r="BM3" s="133"/>
    </row>
    <row r="4" spans="1:80" ht="18" customHeight="1">
      <c r="B4" s="571" t="s">
        <v>63</v>
      </c>
      <c r="C4" s="573" t="s">
        <v>390</v>
      </c>
      <c r="D4" s="575" t="s">
        <v>65</v>
      </c>
      <c r="E4" s="576"/>
      <c r="F4" s="575" t="s">
        <v>66</v>
      </c>
      <c r="G4" s="576"/>
      <c r="H4" s="577" t="s">
        <v>67</v>
      </c>
      <c r="I4" s="559" t="s">
        <v>330</v>
      </c>
      <c r="J4" s="559" t="s">
        <v>331</v>
      </c>
      <c r="K4" s="559" t="s">
        <v>329</v>
      </c>
      <c r="L4" s="559" t="s">
        <v>332</v>
      </c>
      <c r="M4" s="559" t="s">
        <v>333</v>
      </c>
      <c r="N4" s="561" t="s">
        <v>69</v>
      </c>
      <c r="O4" s="563" t="s">
        <v>334</v>
      </c>
      <c r="P4" s="565" t="s">
        <v>70</v>
      </c>
      <c r="Q4" s="555" t="s">
        <v>485</v>
      </c>
      <c r="R4" s="551" t="s">
        <v>466</v>
      </c>
      <c r="S4" s="553" t="s">
        <v>321</v>
      </c>
      <c r="T4" s="543" t="s">
        <v>71</v>
      </c>
      <c r="U4" s="545" t="s">
        <v>72</v>
      </c>
      <c r="V4" s="537" t="s">
        <v>456</v>
      </c>
      <c r="W4" s="539" t="s">
        <v>466</v>
      </c>
      <c r="X4" s="541" t="s">
        <v>321</v>
      </c>
      <c r="Y4" s="543" t="s">
        <v>71</v>
      </c>
      <c r="Z4" s="545" t="s">
        <v>72</v>
      </c>
      <c r="AA4" s="284"/>
      <c r="AB4" s="271"/>
      <c r="AC4" s="271"/>
      <c r="AD4" s="283"/>
      <c r="AE4" s="271"/>
      <c r="AF4" s="285"/>
      <c r="AG4" s="286"/>
      <c r="AH4" s="272"/>
      <c r="AI4" s="287"/>
      <c r="AJ4" s="258"/>
      <c r="AK4" s="258"/>
      <c r="AL4" s="272"/>
      <c r="AM4" s="272"/>
      <c r="AN4" s="287"/>
      <c r="AO4" s="258"/>
      <c r="BG4" s="411"/>
    </row>
    <row r="5" spans="1:80" ht="18" customHeight="1" thickBot="1">
      <c r="B5" s="572"/>
      <c r="C5" s="574"/>
      <c r="D5" s="282" t="s">
        <v>73</v>
      </c>
      <c r="E5" s="282" t="s">
        <v>74</v>
      </c>
      <c r="F5" s="282" t="s">
        <v>75</v>
      </c>
      <c r="G5" s="282" t="s">
        <v>76</v>
      </c>
      <c r="H5" s="578"/>
      <c r="I5" s="560"/>
      <c r="J5" s="560"/>
      <c r="K5" s="560"/>
      <c r="L5" s="560"/>
      <c r="M5" s="560"/>
      <c r="N5" s="562"/>
      <c r="O5" s="564"/>
      <c r="P5" s="566"/>
      <c r="Q5" s="556"/>
      <c r="R5" s="552"/>
      <c r="S5" s="554"/>
      <c r="T5" s="544"/>
      <c r="U5" s="546"/>
      <c r="V5" s="538"/>
      <c r="W5" s="540"/>
      <c r="X5" s="542"/>
      <c r="Y5" s="544"/>
      <c r="Z5" s="546"/>
      <c r="AA5" s="135"/>
      <c r="AB5" s="271"/>
      <c r="AC5" s="280"/>
      <c r="AD5" s="271"/>
      <c r="AE5" s="271"/>
      <c r="AF5" s="286"/>
      <c r="AG5" s="286"/>
      <c r="AH5" s="281"/>
      <c r="AI5" s="272"/>
      <c r="AJ5" s="258"/>
      <c r="AK5" s="258"/>
      <c r="AL5" s="281"/>
      <c r="AM5" s="281"/>
      <c r="AN5" s="272"/>
      <c r="AO5" s="258"/>
    </row>
    <row r="6" spans="1:80" ht="23.25" customHeight="1">
      <c r="B6" s="38" t="s">
        <v>77</v>
      </c>
      <c r="C6" s="39">
        <v>12345</v>
      </c>
      <c r="D6" s="40" t="s">
        <v>78</v>
      </c>
      <c r="E6" s="40" t="s">
        <v>79</v>
      </c>
      <c r="F6" s="40" t="s">
        <v>80</v>
      </c>
      <c r="G6" s="41" t="s">
        <v>81</v>
      </c>
      <c r="H6" s="42" t="s">
        <v>399</v>
      </c>
      <c r="I6" s="43" t="s">
        <v>12</v>
      </c>
      <c r="J6" s="44" t="s">
        <v>82</v>
      </c>
      <c r="K6" s="45"/>
      <c r="L6" s="46" t="s">
        <v>402</v>
      </c>
      <c r="M6" s="46" t="s">
        <v>83</v>
      </c>
      <c r="N6" s="46" t="s">
        <v>84</v>
      </c>
      <c r="O6" s="47" t="s">
        <v>27</v>
      </c>
      <c r="P6" s="48" t="s">
        <v>85</v>
      </c>
      <c r="Q6" s="72" t="s">
        <v>421</v>
      </c>
      <c r="R6" s="159" t="s">
        <v>487</v>
      </c>
      <c r="S6" s="705" t="s">
        <v>539</v>
      </c>
      <c r="T6" s="117" t="s">
        <v>86</v>
      </c>
      <c r="U6" s="250" t="s">
        <v>86</v>
      </c>
      <c r="V6" s="72" t="s">
        <v>419</v>
      </c>
      <c r="W6" s="159" t="s">
        <v>486</v>
      </c>
      <c r="X6" s="161" t="s">
        <v>464</v>
      </c>
      <c r="Y6" s="117" t="s">
        <v>86</v>
      </c>
      <c r="Z6" s="250" t="s">
        <v>86</v>
      </c>
      <c r="AA6" s="262"/>
      <c r="AB6" s="263"/>
      <c r="AC6" s="264"/>
      <c r="AD6" s="273"/>
      <c r="AE6" s="273"/>
      <c r="AF6" s="262"/>
      <c r="AG6" s="263"/>
      <c r="AH6" s="265"/>
      <c r="AI6" s="266"/>
      <c r="AJ6" s="267"/>
      <c r="AK6" s="274"/>
      <c r="AL6" s="275"/>
      <c r="AM6" s="265"/>
      <c r="AN6" s="266"/>
      <c r="AO6" s="267"/>
    </row>
    <row r="7" spans="1:80" ht="23.25" customHeight="1" thickBot="1">
      <c r="B7" s="49" t="s">
        <v>77</v>
      </c>
      <c r="C7" s="50">
        <v>11223</v>
      </c>
      <c r="D7" s="51" t="s">
        <v>87</v>
      </c>
      <c r="E7" s="51" t="s">
        <v>88</v>
      </c>
      <c r="F7" s="51" t="s">
        <v>89</v>
      </c>
      <c r="G7" s="52" t="s">
        <v>90</v>
      </c>
      <c r="H7" s="53" t="s">
        <v>401</v>
      </c>
      <c r="I7" s="54" t="s">
        <v>16</v>
      </c>
      <c r="J7" s="55" t="s">
        <v>91</v>
      </c>
      <c r="K7" s="56" t="s">
        <v>92</v>
      </c>
      <c r="L7" s="57" t="s">
        <v>404</v>
      </c>
      <c r="M7" s="57" t="s">
        <v>93</v>
      </c>
      <c r="N7" s="57" t="s">
        <v>94</v>
      </c>
      <c r="O7" s="56" t="s">
        <v>27</v>
      </c>
      <c r="P7" s="58" t="s">
        <v>405</v>
      </c>
      <c r="Q7" s="73" t="s">
        <v>433</v>
      </c>
      <c r="R7" s="160" t="s">
        <v>488</v>
      </c>
      <c r="S7" s="162" t="s">
        <v>447</v>
      </c>
      <c r="T7" s="118"/>
      <c r="U7" s="251"/>
      <c r="V7" s="73" t="s">
        <v>431</v>
      </c>
      <c r="W7" s="160" t="s">
        <v>489</v>
      </c>
      <c r="X7" s="162" t="s">
        <v>447</v>
      </c>
      <c r="Y7" s="118"/>
      <c r="Z7" s="251"/>
      <c r="AA7" s="262"/>
      <c r="AB7" s="263"/>
      <c r="AC7" s="264"/>
      <c r="AD7" s="276"/>
      <c r="AE7" s="276"/>
      <c r="AF7" s="262"/>
      <c r="AG7" s="263"/>
      <c r="AH7" s="265"/>
      <c r="AI7" s="266"/>
      <c r="AJ7" s="268"/>
      <c r="AK7" s="274"/>
      <c r="AL7" s="275"/>
      <c r="AM7" s="265"/>
      <c r="AN7" s="268"/>
      <c r="AO7" s="268"/>
      <c r="BT7" s="59"/>
      <c r="BU7" s="64"/>
      <c r="BV7" s="64"/>
      <c r="BW7" s="64"/>
      <c r="BX7" s="64"/>
      <c r="BY7" s="64"/>
      <c r="BZ7" s="64"/>
      <c r="CA7" s="64"/>
      <c r="CB7" s="64"/>
    </row>
    <row r="8" spans="1:80" ht="22.5" customHeight="1">
      <c r="A8" s="370">
        <v>1</v>
      </c>
      <c r="B8" s="231" t="str">
        <f>IF(D8="","",1)</f>
        <v/>
      </c>
      <c r="C8" s="14"/>
      <c r="D8" s="177"/>
      <c r="E8" s="177"/>
      <c r="F8" s="177"/>
      <c r="G8" s="178"/>
      <c r="H8" s="172"/>
      <c r="I8" s="320"/>
      <c r="J8" s="15"/>
      <c r="K8" s="418"/>
      <c r="L8" s="418"/>
      <c r="M8" s="418"/>
      <c r="N8" s="419"/>
      <c r="O8" s="420"/>
      <c r="P8" s="27" t="str">
        <f t="shared" ref="P8:P19" si="0">IF(D8="","","JPN")</f>
        <v/>
      </c>
      <c r="Q8" s="151"/>
      <c r="R8" s="236"/>
      <c r="S8" s="163"/>
      <c r="T8" s="108"/>
      <c r="U8" s="252"/>
      <c r="V8" s="379"/>
      <c r="W8" s="380"/>
      <c r="X8" s="381"/>
      <c r="Y8" s="108"/>
      <c r="Z8" s="252"/>
      <c r="AA8" s="366"/>
      <c r="AB8" s="269"/>
      <c r="AC8" s="270"/>
      <c r="AD8" s="368"/>
      <c r="AE8" s="276"/>
      <c r="AF8" s="262"/>
      <c r="AG8" s="263"/>
      <c r="AH8" s="277"/>
      <c r="AI8" s="278"/>
      <c r="AJ8" s="268"/>
      <c r="AK8" s="274"/>
      <c r="AL8" s="275"/>
      <c r="AM8" s="265"/>
      <c r="AN8" s="268"/>
      <c r="AO8" s="268"/>
      <c r="BB8" s="412" t="str">
        <f>IF($I8="一般","A",(IF($I8="大学","A",(IF($I8="高校","C",(IF($I8="中学","D",(IF($I8="小学","E","")))))))))</f>
        <v/>
      </c>
      <c r="BC8" s="412" t="str">
        <f>IF($J8="男","M",(IF($J8="女","F","")))</f>
        <v/>
      </c>
      <c r="BD8" s="413" t="str">
        <f>"_29"&amp;BB8&amp;BC8</f>
        <v>_29</v>
      </c>
      <c r="BE8" s="411"/>
      <c r="BF8" s="411"/>
      <c r="BG8" s="411"/>
      <c r="BH8" s="408" t="str">
        <f>"_30"&amp;BB8&amp;BC8</f>
        <v>_30</v>
      </c>
      <c r="BI8" s="411"/>
      <c r="BJ8" s="64"/>
      <c r="BK8" s="64"/>
      <c r="BL8" s="138"/>
      <c r="BN8" s="59"/>
      <c r="BO8" s="64"/>
      <c r="BT8" s="64"/>
      <c r="BU8" s="64"/>
      <c r="BV8" s="64"/>
      <c r="BW8" s="64"/>
      <c r="BX8" s="64"/>
      <c r="BY8" s="64"/>
      <c r="BZ8" s="64"/>
      <c r="CA8" s="64"/>
      <c r="CB8" s="64"/>
    </row>
    <row r="9" spans="1:80" ht="22.5" customHeight="1">
      <c r="A9" s="370">
        <v>2</v>
      </c>
      <c r="B9" s="232" t="str">
        <f>IF(D9&amp;E9="","",COUNT(B$8:B8)+1)</f>
        <v/>
      </c>
      <c r="C9" s="16"/>
      <c r="D9" s="179"/>
      <c r="E9" s="179"/>
      <c r="F9" s="179"/>
      <c r="G9" s="180"/>
      <c r="H9" s="173"/>
      <c r="I9" s="321"/>
      <c r="J9" s="17"/>
      <c r="K9" s="421"/>
      <c r="L9" s="421"/>
      <c r="M9" s="421"/>
      <c r="N9" s="422"/>
      <c r="O9" s="423"/>
      <c r="P9" s="28" t="str">
        <f t="shared" si="0"/>
        <v/>
      </c>
      <c r="Q9" s="152"/>
      <c r="R9" s="237"/>
      <c r="S9" s="164"/>
      <c r="T9" s="109"/>
      <c r="U9" s="253"/>
      <c r="V9" s="382"/>
      <c r="W9" s="383"/>
      <c r="X9" s="384"/>
      <c r="Y9" s="109"/>
      <c r="Z9" s="253"/>
      <c r="AA9" s="366"/>
      <c r="AB9" s="269"/>
      <c r="AC9" s="270"/>
      <c r="AD9" s="368"/>
      <c r="AE9" s="276"/>
      <c r="AF9" s="262"/>
      <c r="AG9" s="263"/>
      <c r="AH9" s="277"/>
      <c r="AI9" s="278"/>
      <c r="AJ9" s="268"/>
      <c r="AK9" s="274"/>
      <c r="AL9" s="275"/>
      <c r="AM9" s="265"/>
      <c r="AN9" s="268"/>
      <c r="AO9" s="268"/>
      <c r="BB9" s="412" t="str">
        <f t="shared" ref="BB9:BB32" si="1">IF($I9="一般","A",(IF($I9="大学","A",(IF($I9="高校","C",(IF($I9="中学","D",(IF($I9="小学","E","")))))))))</f>
        <v/>
      </c>
      <c r="BC9" s="412" t="str">
        <f t="shared" ref="BC9:BC57" si="2">IF($J9="男","M",(IF($J9="女","F","")))</f>
        <v/>
      </c>
      <c r="BD9" s="413" t="str">
        <f t="shared" ref="BD9:BD32" si="3">"_29"&amp;BB9&amp;BC9</f>
        <v>_29</v>
      </c>
      <c r="BE9" s="411"/>
      <c r="BF9" s="411"/>
      <c r="BG9" s="411"/>
      <c r="BH9" s="408" t="str">
        <f t="shared" ref="BH9:BH32" si="4">"_30"&amp;BB9&amp;BC9</f>
        <v>_30</v>
      </c>
      <c r="BI9" s="411"/>
      <c r="BJ9" s="64"/>
      <c r="BK9" s="64"/>
      <c r="BL9" s="138"/>
      <c r="BN9" s="59"/>
      <c r="BO9" s="64"/>
      <c r="BT9" s="64"/>
      <c r="BU9" s="64"/>
      <c r="BV9" s="64"/>
      <c r="BW9" s="64"/>
      <c r="BX9" s="64"/>
      <c r="BY9" s="64"/>
      <c r="BZ9" s="64"/>
      <c r="CA9" s="64"/>
      <c r="CB9" s="64"/>
    </row>
    <row r="10" spans="1:80" ht="22.5" customHeight="1">
      <c r="A10" s="370">
        <v>3</v>
      </c>
      <c r="B10" s="232" t="str">
        <f>IF(D10&amp;E10="","",COUNT(B$8:B9)+1)</f>
        <v/>
      </c>
      <c r="C10" s="16"/>
      <c r="D10" s="179"/>
      <c r="E10" s="179"/>
      <c r="F10" s="179"/>
      <c r="G10" s="180"/>
      <c r="H10" s="173"/>
      <c r="I10" s="321"/>
      <c r="J10" s="17"/>
      <c r="K10" s="421"/>
      <c r="L10" s="421"/>
      <c r="M10" s="421"/>
      <c r="N10" s="424"/>
      <c r="O10" s="423"/>
      <c r="P10" s="28" t="str">
        <f t="shared" si="0"/>
        <v/>
      </c>
      <c r="Q10" s="152"/>
      <c r="R10" s="237"/>
      <c r="S10" s="164"/>
      <c r="T10" s="109"/>
      <c r="U10" s="253"/>
      <c r="V10" s="382"/>
      <c r="W10" s="383"/>
      <c r="X10" s="384"/>
      <c r="Y10" s="109"/>
      <c r="Z10" s="253"/>
      <c r="AA10" s="366"/>
      <c r="AB10" s="269"/>
      <c r="AC10" s="270"/>
      <c r="AD10" s="368"/>
      <c r="AE10" s="276"/>
      <c r="AF10" s="262"/>
      <c r="AG10" s="263"/>
      <c r="AH10" s="277"/>
      <c r="AI10" s="279"/>
      <c r="AJ10" s="268"/>
      <c r="AK10" s="274"/>
      <c r="AL10" s="275"/>
      <c r="AM10" s="265"/>
      <c r="AN10" s="268"/>
      <c r="AO10" s="268"/>
      <c r="BB10" s="412" t="str">
        <f t="shared" si="1"/>
        <v/>
      </c>
      <c r="BC10" s="412" t="str">
        <f t="shared" si="2"/>
        <v/>
      </c>
      <c r="BD10" s="413" t="str">
        <f t="shared" si="3"/>
        <v>_29</v>
      </c>
      <c r="BE10" s="411"/>
      <c r="BF10" s="411"/>
      <c r="BG10" s="411"/>
      <c r="BH10" s="408" t="str">
        <f t="shared" si="4"/>
        <v>_30</v>
      </c>
      <c r="BI10" s="411"/>
      <c r="BJ10" s="64"/>
      <c r="BK10" s="64"/>
      <c r="BL10" s="138"/>
      <c r="BN10" s="59"/>
      <c r="BO10" s="64"/>
      <c r="BT10" s="64"/>
      <c r="BU10" s="64"/>
      <c r="BV10" s="64"/>
      <c r="BW10" s="64"/>
      <c r="BX10" s="64"/>
      <c r="BY10" s="64"/>
      <c r="BZ10" s="64"/>
      <c r="CA10" s="64"/>
      <c r="CB10" s="64"/>
    </row>
    <row r="11" spans="1:80" ht="22.5" customHeight="1">
      <c r="A11" s="370">
        <v>4</v>
      </c>
      <c r="B11" s="232" t="str">
        <f>IF(D11&amp;E11="","",COUNT(B$8:B10)+1)</f>
        <v/>
      </c>
      <c r="C11" s="16"/>
      <c r="D11" s="179"/>
      <c r="E11" s="179"/>
      <c r="F11" s="179"/>
      <c r="G11" s="180"/>
      <c r="H11" s="173"/>
      <c r="I11" s="321"/>
      <c r="J11" s="17"/>
      <c r="K11" s="421"/>
      <c r="L11" s="421"/>
      <c r="M11" s="421"/>
      <c r="N11" s="422"/>
      <c r="O11" s="423"/>
      <c r="P11" s="28" t="str">
        <f t="shared" si="0"/>
        <v/>
      </c>
      <c r="Q11" s="152"/>
      <c r="R11" s="237"/>
      <c r="S11" s="164"/>
      <c r="T11" s="110"/>
      <c r="U11" s="253"/>
      <c r="V11" s="382"/>
      <c r="W11" s="383"/>
      <c r="X11" s="384"/>
      <c r="Y11" s="110"/>
      <c r="Z11" s="253"/>
      <c r="AA11" s="366"/>
      <c r="AB11" s="269"/>
      <c r="AC11" s="270"/>
      <c r="AD11" s="368"/>
      <c r="AE11" s="276"/>
      <c r="AF11" s="262"/>
      <c r="AG11" s="263"/>
      <c r="AH11" s="277"/>
      <c r="AI11" s="279"/>
      <c r="AJ11" s="268"/>
      <c r="AK11" s="274"/>
      <c r="AL11" s="275"/>
      <c r="AM11" s="265"/>
      <c r="AN11" s="268"/>
      <c r="AO11" s="268"/>
      <c r="BB11" s="412" t="str">
        <f t="shared" si="1"/>
        <v/>
      </c>
      <c r="BC11" s="412" t="str">
        <f t="shared" si="2"/>
        <v/>
      </c>
      <c r="BD11" s="413" t="str">
        <f t="shared" si="3"/>
        <v>_29</v>
      </c>
      <c r="BE11" s="411"/>
      <c r="BF11" s="411"/>
      <c r="BG11" s="411"/>
      <c r="BH11" s="408" t="str">
        <f t="shared" si="4"/>
        <v>_30</v>
      </c>
      <c r="BI11" s="411"/>
      <c r="BJ11" s="64"/>
      <c r="BK11" s="64"/>
      <c r="BL11" s="138"/>
      <c r="BN11" s="59"/>
      <c r="BO11" s="64"/>
      <c r="BT11" s="64"/>
      <c r="BU11" s="64"/>
      <c r="BV11" s="64"/>
      <c r="BW11" s="64"/>
      <c r="BX11" s="64"/>
      <c r="BY11" s="64"/>
      <c r="BZ11" s="64"/>
      <c r="CA11" s="64"/>
      <c r="CB11" s="64"/>
    </row>
    <row r="12" spans="1:80" ht="22.5" customHeight="1">
      <c r="A12" s="370">
        <v>5</v>
      </c>
      <c r="B12" s="233" t="str">
        <f>IF(D12&amp;E12="","",COUNT(B$8:B11)+1)</f>
        <v/>
      </c>
      <c r="C12" s="20"/>
      <c r="D12" s="181"/>
      <c r="E12" s="181"/>
      <c r="F12" s="181"/>
      <c r="G12" s="182"/>
      <c r="H12" s="174"/>
      <c r="I12" s="322"/>
      <c r="J12" s="21"/>
      <c r="K12" s="426"/>
      <c r="L12" s="426"/>
      <c r="M12" s="426"/>
      <c r="N12" s="174"/>
      <c r="O12" s="425"/>
      <c r="P12" s="29" t="str">
        <f t="shared" si="0"/>
        <v/>
      </c>
      <c r="Q12" s="153"/>
      <c r="R12" s="238"/>
      <c r="S12" s="165"/>
      <c r="T12" s="111"/>
      <c r="U12" s="254"/>
      <c r="V12" s="385"/>
      <c r="W12" s="386"/>
      <c r="X12" s="387"/>
      <c r="Y12" s="111"/>
      <c r="Z12" s="254"/>
      <c r="AA12" s="366"/>
      <c r="AB12" s="269"/>
      <c r="AC12" s="270"/>
      <c r="AD12" s="368"/>
      <c r="AE12" s="276"/>
      <c r="AF12" s="262"/>
      <c r="AG12" s="263"/>
      <c r="AH12" s="277"/>
      <c r="AI12" s="279"/>
      <c r="AJ12" s="268"/>
      <c r="AK12" s="274"/>
      <c r="AL12" s="275"/>
      <c r="AM12" s="265"/>
      <c r="AN12" s="268"/>
      <c r="AO12" s="268"/>
      <c r="BB12" s="412" t="str">
        <f t="shared" si="1"/>
        <v/>
      </c>
      <c r="BC12" s="412" t="str">
        <f t="shared" si="2"/>
        <v/>
      </c>
      <c r="BD12" s="413" t="str">
        <f t="shared" si="3"/>
        <v>_29</v>
      </c>
      <c r="BE12" s="411"/>
      <c r="BF12" s="411"/>
      <c r="BG12" s="411"/>
      <c r="BH12" s="408" t="str">
        <f t="shared" si="4"/>
        <v>_30</v>
      </c>
      <c r="BI12" s="411"/>
      <c r="BJ12" s="64"/>
      <c r="BK12" s="64"/>
      <c r="BL12" s="138"/>
      <c r="BN12" s="59"/>
      <c r="BO12" s="64"/>
      <c r="BT12" s="64"/>
      <c r="BU12" s="64"/>
      <c r="BV12" s="64"/>
      <c r="BW12" s="64"/>
      <c r="BX12" s="64"/>
      <c r="BY12" s="64"/>
      <c r="BZ12" s="64"/>
      <c r="CA12" s="64"/>
      <c r="CB12" s="64"/>
    </row>
    <row r="13" spans="1:80" ht="22.5" customHeight="1">
      <c r="A13" s="370">
        <v>6</v>
      </c>
      <c r="B13" s="234" t="str">
        <f>IF(D13&amp;E13="","",COUNT(B$8:B12)+1)</f>
        <v/>
      </c>
      <c r="C13" s="24"/>
      <c r="D13" s="183"/>
      <c r="E13" s="183"/>
      <c r="F13" s="183"/>
      <c r="G13" s="184"/>
      <c r="H13" s="175"/>
      <c r="I13" s="323"/>
      <c r="J13" s="25"/>
      <c r="K13" s="427"/>
      <c r="L13" s="427"/>
      <c r="M13" s="427"/>
      <c r="N13" s="175"/>
      <c r="O13" s="290"/>
      <c r="P13" s="26" t="str">
        <f t="shared" si="0"/>
        <v/>
      </c>
      <c r="Q13" s="154"/>
      <c r="R13" s="239"/>
      <c r="S13" s="166"/>
      <c r="T13" s="112"/>
      <c r="U13" s="255"/>
      <c r="V13" s="388"/>
      <c r="W13" s="389"/>
      <c r="X13" s="390"/>
      <c r="Y13" s="112"/>
      <c r="Z13" s="255"/>
      <c r="AA13" s="366"/>
      <c r="AB13" s="269"/>
      <c r="AC13" s="270"/>
      <c r="AD13" s="368"/>
      <c r="AE13" s="276"/>
      <c r="AF13" s="262"/>
      <c r="AG13" s="263"/>
      <c r="AH13" s="277"/>
      <c r="AI13" s="278"/>
      <c r="AJ13" s="268"/>
      <c r="AK13" s="274"/>
      <c r="AL13" s="275"/>
      <c r="AM13" s="265"/>
      <c r="AN13" s="268"/>
      <c r="AO13" s="268"/>
      <c r="BB13" s="412" t="str">
        <f t="shared" si="1"/>
        <v/>
      </c>
      <c r="BC13" s="412" t="str">
        <f t="shared" si="2"/>
        <v/>
      </c>
      <c r="BD13" s="413" t="str">
        <f t="shared" si="3"/>
        <v>_29</v>
      </c>
      <c r="BE13" s="411"/>
      <c r="BF13" s="411"/>
      <c r="BG13" s="411"/>
      <c r="BH13" s="408" t="str">
        <f t="shared" si="4"/>
        <v>_30</v>
      </c>
      <c r="BI13" s="411"/>
      <c r="BJ13" s="64"/>
      <c r="BK13" s="64"/>
      <c r="BL13" s="138"/>
      <c r="BN13" s="59"/>
      <c r="BO13" s="64"/>
      <c r="BT13" s="64"/>
      <c r="BU13" s="64"/>
      <c r="BV13" s="64"/>
      <c r="BW13" s="64"/>
      <c r="BX13" s="64"/>
      <c r="BY13" s="64"/>
      <c r="BZ13" s="64"/>
      <c r="CA13" s="64"/>
      <c r="CB13" s="64"/>
    </row>
    <row r="14" spans="1:80" ht="22.5" customHeight="1">
      <c r="A14" s="370">
        <v>7</v>
      </c>
      <c r="B14" s="232" t="str">
        <f>IF(D14&amp;E14="","",COUNT(B$8:B13)+1)</f>
        <v/>
      </c>
      <c r="C14" s="16"/>
      <c r="D14" s="179"/>
      <c r="E14" s="179"/>
      <c r="F14" s="179"/>
      <c r="G14" s="180"/>
      <c r="H14" s="173"/>
      <c r="I14" s="321"/>
      <c r="J14" s="17"/>
      <c r="K14" s="18"/>
      <c r="L14" s="18"/>
      <c r="M14" s="18"/>
      <c r="N14" s="227"/>
      <c r="O14" s="288"/>
      <c r="P14" s="18" t="str">
        <f t="shared" si="0"/>
        <v/>
      </c>
      <c r="Q14" s="152"/>
      <c r="R14" s="237"/>
      <c r="S14" s="167"/>
      <c r="T14" s="109"/>
      <c r="U14" s="253"/>
      <c r="V14" s="382"/>
      <c r="W14" s="383"/>
      <c r="X14" s="391"/>
      <c r="Y14" s="109"/>
      <c r="Z14" s="253"/>
      <c r="AA14" s="366"/>
      <c r="AB14" s="269"/>
      <c r="AC14" s="264"/>
      <c r="AD14" s="368"/>
      <c r="AE14" s="276"/>
      <c r="AF14" s="262"/>
      <c r="AG14" s="263"/>
      <c r="AH14" s="265"/>
      <c r="AI14" s="278"/>
      <c r="AJ14" s="268"/>
      <c r="AK14" s="274"/>
      <c r="AL14" s="275"/>
      <c r="AM14" s="265"/>
      <c r="AN14" s="268"/>
      <c r="AO14" s="268"/>
      <c r="BB14" s="412" t="str">
        <f t="shared" si="1"/>
        <v/>
      </c>
      <c r="BC14" s="412" t="str">
        <f t="shared" si="2"/>
        <v/>
      </c>
      <c r="BD14" s="413" t="str">
        <f t="shared" si="3"/>
        <v>_29</v>
      </c>
      <c r="BE14" s="411"/>
      <c r="BF14" s="411"/>
      <c r="BG14" s="411"/>
      <c r="BH14" s="408" t="str">
        <f t="shared" si="4"/>
        <v>_30</v>
      </c>
      <c r="BI14" s="411"/>
      <c r="BJ14" s="64"/>
      <c r="BK14" s="64"/>
      <c r="BL14" s="138"/>
      <c r="BN14" s="59"/>
      <c r="BO14" s="64"/>
      <c r="BT14" s="64"/>
      <c r="BU14" s="64"/>
      <c r="BV14" s="64"/>
      <c r="BW14" s="64"/>
      <c r="BX14" s="64"/>
      <c r="BY14" s="64"/>
      <c r="BZ14" s="64"/>
      <c r="CA14" s="64"/>
      <c r="CB14" s="64"/>
    </row>
    <row r="15" spans="1:80" ht="22.5" customHeight="1">
      <c r="A15" s="370">
        <v>8</v>
      </c>
      <c r="B15" s="232" t="str">
        <f>IF(D15&amp;E15="","",COUNT(B$8:B14)+1)</f>
        <v/>
      </c>
      <c r="C15" s="16"/>
      <c r="D15" s="179"/>
      <c r="E15" s="179"/>
      <c r="F15" s="179"/>
      <c r="G15" s="180"/>
      <c r="H15" s="173"/>
      <c r="I15" s="321"/>
      <c r="J15" s="17"/>
      <c r="K15" s="18"/>
      <c r="L15" s="18"/>
      <c r="M15" s="18"/>
      <c r="N15" s="228"/>
      <c r="O15" s="288"/>
      <c r="P15" s="18" t="str">
        <f t="shared" si="0"/>
        <v/>
      </c>
      <c r="Q15" s="152"/>
      <c r="R15" s="237"/>
      <c r="S15" s="167"/>
      <c r="T15" s="109"/>
      <c r="U15" s="253"/>
      <c r="V15" s="382"/>
      <c r="W15" s="383"/>
      <c r="X15" s="391"/>
      <c r="Y15" s="109"/>
      <c r="Z15" s="253"/>
      <c r="AA15" s="366"/>
      <c r="AB15" s="269"/>
      <c r="AC15" s="264"/>
      <c r="AD15" s="368"/>
      <c r="AE15" s="276"/>
      <c r="AF15" s="262"/>
      <c r="AG15" s="263"/>
      <c r="AH15" s="265"/>
      <c r="AI15" s="279"/>
      <c r="AJ15" s="268"/>
      <c r="AK15" s="274"/>
      <c r="AL15" s="275"/>
      <c r="AM15" s="265"/>
      <c r="AN15" s="268"/>
      <c r="AO15" s="268"/>
      <c r="BB15" s="412" t="str">
        <f t="shared" si="1"/>
        <v/>
      </c>
      <c r="BC15" s="412" t="str">
        <f t="shared" si="2"/>
        <v/>
      </c>
      <c r="BD15" s="413" t="str">
        <f t="shared" si="3"/>
        <v>_29</v>
      </c>
      <c r="BE15" s="411"/>
      <c r="BF15" s="411"/>
      <c r="BG15" s="411"/>
      <c r="BH15" s="408" t="str">
        <f t="shared" si="4"/>
        <v>_30</v>
      </c>
      <c r="BI15" s="411"/>
      <c r="BJ15" s="64"/>
      <c r="BK15" s="64"/>
      <c r="BL15" s="138"/>
      <c r="BN15" s="59"/>
      <c r="BO15" s="64"/>
      <c r="BT15" s="64"/>
      <c r="BU15" s="64"/>
      <c r="BV15" s="64"/>
      <c r="BW15" s="64"/>
      <c r="BX15" s="64"/>
      <c r="BY15" s="64"/>
      <c r="BZ15" s="64"/>
      <c r="CA15" s="64"/>
      <c r="CB15" s="64"/>
    </row>
    <row r="16" spans="1:80" ht="22.5" customHeight="1">
      <c r="A16" s="370">
        <v>9</v>
      </c>
      <c r="B16" s="232" t="str">
        <f>IF(D16&amp;E16="","",COUNT(B$8:B15)+1)</f>
        <v/>
      </c>
      <c r="C16" s="16"/>
      <c r="D16" s="179"/>
      <c r="E16" s="179"/>
      <c r="F16" s="179"/>
      <c r="G16" s="180"/>
      <c r="H16" s="173"/>
      <c r="I16" s="321"/>
      <c r="J16" s="17"/>
      <c r="K16" s="18"/>
      <c r="L16" s="18"/>
      <c r="M16" s="18"/>
      <c r="N16" s="227"/>
      <c r="O16" s="288"/>
      <c r="P16" s="18" t="str">
        <f t="shared" si="0"/>
        <v/>
      </c>
      <c r="Q16" s="152"/>
      <c r="R16" s="237"/>
      <c r="S16" s="167"/>
      <c r="T16" s="109"/>
      <c r="U16" s="253"/>
      <c r="V16" s="382"/>
      <c r="W16" s="383"/>
      <c r="X16" s="391"/>
      <c r="Y16" s="109"/>
      <c r="Z16" s="253"/>
      <c r="AA16" s="366"/>
      <c r="AB16" s="269"/>
      <c r="AC16" s="264"/>
      <c r="AD16" s="368"/>
      <c r="AE16" s="276"/>
      <c r="AF16" s="262"/>
      <c r="AG16" s="263"/>
      <c r="AH16" s="265"/>
      <c r="AI16" s="279"/>
      <c r="AJ16" s="268"/>
      <c r="AK16" s="274"/>
      <c r="AL16" s="275"/>
      <c r="AM16" s="265"/>
      <c r="AN16" s="268"/>
      <c r="AO16" s="268"/>
      <c r="BB16" s="412" t="str">
        <f t="shared" si="1"/>
        <v/>
      </c>
      <c r="BC16" s="412" t="str">
        <f t="shared" si="2"/>
        <v/>
      </c>
      <c r="BD16" s="413" t="str">
        <f t="shared" si="3"/>
        <v>_29</v>
      </c>
      <c r="BE16" s="411"/>
      <c r="BF16" s="411"/>
      <c r="BG16" s="411"/>
      <c r="BH16" s="408" t="str">
        <f t="shared" si="4"/>
        <v>_30</v>
      </c>
      <c r="BI16" s="411"/>
      <c r="BJ16" s="64"/>
      <c r="BK16" s="64"/>
      <c r="BL16" s="138"/>
      <c r="BN16" s="59"/>
      <c r="BO16" s="64"/>
      <c r="BT16" s="64"/>
      <c r="BU16" s="64"/>
      <c r="BV16" s="64"/>
    </row>
    <row r="17" spans="1:74" ht="22.5" customHeight="1">
      <c r="A17" s="370">
        <v>10</v>
      </c>
      <c r="B17" s="233" t="str">
        <f>IF(D17&amp;E17="","",COUNT(B$8:B16)+1)</f>
        <v/>
      </c>
      <c r="C17" s="20"/>
      <c r="D17" s="181"/>
      <c r="E17" s="181"/>
      <c r="F17" s="181"/>
      <c r="G17" s="182"/>
      <c r="H17" s="174"/>
      <c r="I17" s="322"/>
      <c r="J17" s="21"/>
      <c r="K17" s="426"/>
      <c r="L17" s="426"/>
      <c r="M17" s="426"/>
      <c r="N17" s="174"/>
      <c r="O17" s="425"/>
      <c r="P17" s="22" t="str">
        <f t="shared" si="0"/>
        <v/>
      </c>
      <c r="Q17" s="153"/>
      <c r="R17" s="238"/>
      <c r="S17" s="168"/>
      <c r="T17" s="111"/>
      <c r="U17" s="254"/>
      <c r="V17" s="385"/>
      <c r="W17" s="386"/>
      <c r="X17" s="392"/>
      <c r="Y17" s="111"/>
      <c r="Z17" s="254"/>
      <c r="AA17" s="366"/>
      <c r="AB17" s="269"/>
      <c r="AC17" s="264"/>
      <c r="AD17" s="368"/>
      <c r="AE17" s="276"/>
      <c r="AF17" s="262"/>
      <c r="AG17" s="263"/>
      <c r="AH17" s="265"/>
      <c r="AI17" s="279"/>
      <c r="AJ17" s="268"/>
      <c r="AK17" s="274"/>
      <c r="AL17" s="275"/>
      <c r="AM17" s="265"/>
      <c r="AN17" s="268"/>
      <c r="AO17" s="268"/>
      <c r="BB17" s="412" t="str">
        <f t="shared" si="1"/>
        <v/>
      </c>
      <c r="BC17" s="412" t="str">
        <f t="shared" si="2"/>
        <v/>
      </c>
      <c r="BD17" s="413" t="str">
        <f t="shared" si="3"/>
        <v>_29</v>
      </c>
      <c r="BE17" s="411"/>
      <c r="BF17" s="411"/>
      <c r="BG17" s="411"/>
      <c r="BH17" s="408" t="str">
        <f t="shared" si="4"/>
        <v>_30</v>
      </c>
      <c r="BI17" s="411"/>
      <c r="BJ17" s="64"/>
      <c r="BK17" s="64"/>
      <c r="BL17" s="138"/>
      <c r="BN17" s="59"/>
      <c r="BO17" s="64"/>
      <c r="BT17" s="64"/>
      <c r="BU17" s="64"/>
      <c r="BV17" s="64"/>
    </row>
    <row r="18" spans="1:74" ht="22.5" customHeight="1">
      <c r="A18" s="370">
        <v>11</v>
      </c>
      <c r="B18" s="234" t="str">
        <f>IF(D18&amp;E18="","",COUNT(B$8:B17)+1)</f>
        <v/>
      </c>
      <c r="C18" s="24"/>
      <c r="D18" s="183"/>
      <c r="E18" s="183"/>
      <c r="F18" s="183"/>
      <c r="G18" s="184"/>
      <c r="H18" s="175"/>
      <c r="I18" s="323"/>
      <c r="J18" s="25"/>
      <c r="K18" s="427"/>
      <c r="L18" s="427"/>
      <c r="M18" s="427"/>
      <c r="N18" s="175"/>
      <c r="O18" s="290"/>
      <c r="P18" s="26" t="str">
        <f t="shared" si="0"/>
        <v/>
      </c>
      <c r="Q18" s="154"/>
      <c r="R18" s="239"/>
      <c r="S18" s="166"/>
      <c r="T18" s="112"/>
      <c r="U18" s="255"/>
      <c r="V18" s="388"/>
      <c r="W18" s="389"/>
      <c r="X18" s="390"/>
      <c r="Y18" s="112"/>
      <c r="Z18" s="255"/>
      <c r="AA18" s="366"/>
      <c r="AB18" s="269"/>
      <c r="AC18" s="270"/>
      <c r="AD18" s="368"/>
      <c r="AE18" s="276"/>
      <c r="AF18" s="262"/>
      <c r="AG18" s="263"/>
      <c r="AH18" s="265"/>
      <c r="AI18" s="278"/>
      <c r="AJ18" s="268"/>
      <c r="AK18" s="274"/>
      <c r="AL18" s="275"/>
      <c r="AM18" s="265"/>
      <c r="AN18" s="268"/>
      <c r="AO18" s="268"/>
      <c r="BB18" s="412" t="str">
        <f t="shared" si="1"/>
        <v/>
      </c>
      <c r="BC18" s="412" t="str">
        <f t="shared" si="2"/>
        <v/>
      </c>
      <c r="BD18" s="413" t="str">
        <f t="shared" si="3"/>
        <v>_29</v>
      </c>
      <c r="BE18" s="411"/>
      <c r="BF18" s="411"/>
      <c r="BG18" s="411"/>
      <c r="BH18" s="408" t="str">
        <f t="shared" si="4"/>
        <v>_30</v>
      </c>
      <c r="BI18" s="411"/>
      <c r="BJ18" s="64"/>
      <c r="BK18" s="64"/>
      <c r="BL18" s="138"/>
      <c r="BN18" s="59"/>
      <c r="BO18" s="64"/>
      <c r="BT18" s="64"/>
      <c r="BU18" s="64"/>
      <c r="BV18" s="64"/>
    </row>
    <row r="19" spans="1:74" ht="22.5" customHeight="1">
      <c r="A19" s="370">
        <v>12</v>
      </c>
      <c r="B19" s="232" t="str">
        <f>IF(D19&amp;E19="","",COUNT(B$8:B18)+1)</f>
        <v/>
      </c>
      <c r="C19" s="16"/>
      <c r="D19" s="179"/>
      <c r="E19" s="179"/>
      <c r="F19" s="179"/>
      <c r="G19" s="180"/>
      <c r="H19" s="173"/>
      <c r="I19" s="321"/>
      <c r="J19" s="17"/>
      <c r="K19" s="18"/>
      <c r="L19" s="18"/>
      <c r="M19" s="18"/>
      <c r="N19" s="227"/>
      <c r="O19" s="288"/>
      <c r="P19" s="18" t="str">
        <f t="shared" si="0"/>
        <v/>
      </c>
      <c r="Q19" s="152"/>
      <c r="R19" s="237"/>
      <c r="S19" s="167"/>
      <c r="T19" s="109"/>
      <c r="U19" s="253"/>
      <c r="V19" s="382"/>
      <c r="W19" s="383"/>
      <c r="X19" s="391"/>
      <c r="Y19" s="109"/>
      <c r="Z19" s="253"/>
      <c r="AA19" s="366"/>
      <c r="AB19" s="269"/>
      <c r="AC19" s="264"/>
      <c r="AD19" s="368"/>
      <c r="AE19" s="276"/>
      <c r="AF19" s="262"/>
      <c r="AG19" s="263"/>
      <c r="AH19" s="265"/>
      <c r="AI19" s="278"/>
      <c r="AJ19" s="268"/>
      <c r="AK19" s="274"/>
      <c r="AL19" s="275"/>
      <c r="AM19" s="265"/>
      <c r="AN19" s="268"/>
      <c r="AO19" s="268"/>
      <c r="BB19" s="412" t="str">
        <f t="shared" si="1"/>
        <v/>
      </c>
      <c r="BC19" s="412" t="str">
        <f t="shared" si="2"/>
        <v/>
      </c>
      <c r="BD19" s="413" t="str">
        <f t="shared" si="3"/>
        <v>_29</v>
      </c>
      <c r="BE19" s="411"/>
      <c r="BF19" s="411"/>
      <c r="BG19" s="411"/>
      <c r="BH19" s="408" t="str">
        <f t="shared" si="4"/>
        <v>_30</v>
      </c>
      <c r="BI19" s="411"/>
      <c r="BJ19" s="64"/>
      <c r="BK19" s="64"/>
      <c r="BL19" s="138"/>
      <c r="BN19" s="59"/>
      <c r="BO19" s="64"/>
      <c r="BT19" s="64"/>
      <c r="BU19" s="64"/>
      <c r="BV19" s="64"/>
    </row>
    <row r="20" spans="1:74" ht="22.5" customHeight="1">
      <c r="A20" s="370">
        <v>13</v>
      </c>
      <c r="B20" s="232" t="str">
        <f>IF(D20&amp;E20="","",COUNT(B$8:B19)+1)</f>
        <v/>
      </c>
      <c r="C20" s="16"/>
      <c r="D20" s="179"/>
      <c r="E20" s="179"/>
      <c r="F20" s="179"/>
      <c r="G20" s="180"/>
      <c r="H20" s="173"/>
      <c r="I20" s="321"/>
      <c r="J20" s="17"/>
      <c r="K20" s="18"/>
      <c r="L20" s="18"/>
      <c r="M20" s="18"/>
      <c r="N20" s="228"/>
      <c r="O20" s="288"/>
      <c r="P20" s="18" t="str">
        <f t="shared" ref="P20:P57" si="5">IF(D20="","","JPN")</f>
        <v/>
      </c>
      <c r="Q20" s="152"/>
      <c r="R20" s="237"/>
      <c r="S20" s="167"/>
      <c r="T20" s="109"/>
      <c r="U20" s="253"/>
      <c r="V20" s="382"/>
      <c r="W20" s="383"/>
      <c r="X20" s="391"/>
      <c r="Y20" s="109"/>
      <c r="Z20" s="253"/>
      <c r="AA20" s="366"/>
      <c r="AB20" s="269"/>
      <c r="AC20" s="264"/>
      <c r="AD20" s="368"/>
      <c r="AE20" s="276"/>
      <c r="AF20" s="262"/>
      <c r="AG20" s="263"/>
      <c r="AH20" s="265"/>
      <c r="AI20" s="279"/>
      <c r="AJ20" s="268"/>
      <c r="AK20" s="274"/>
      <c r="AL20" s="275"/>
      <c r="AM20" s="265"/>
      <c r="AN20" s="268"/>
      <c r="AO20" s="268"/>
      <c r="BB20" s="412" t="str">
        <f t="shared" si="1"/>
        <v/>
      </c>
      <c r="BC20" s="412" t="str">
        <f t="shared" si="2"/>
        <v/>
      </c>
      <c r="BD20" s="413" t="str">
        <f t="shared" si="3"/>
        <v>_29</v>
      </c>
      <c r="BE20" s="411"/>
      <c r="BF20" s="411"/>
      <c r="BG20" s="411"/>
      <c r="BH20" s="408" t="str">
        <f t="shared" si="4"/>
        <v>_30</v>
      </c>
      <c r="BI20" s="411"/>
      <c r="BJ20" s="64"/>
      <c r="BK20" s="64"/>
      <c r="BL20" s="138"/>
      <c r="BN20" s="59"/>
      <c r="BO20" s="64"/>
      <c r="BT20" s="64"/>
      <c r="BU20" s="64"/>
      <c r="BV20" s="64"/>
    </row>
    <row r="21" spans="1:74" ht="22.5" customHeight="1">
      <c r="A21" s="370">
        <v>14</v>
      </c>
      <c r="B21" s="232" t="str">
        <f>IF(D21&amp;E21="","",COUNT(B$8:B20)+1)</f>
        <v/>
      </c>
      <c r="C21" s="16"/>
      <c r="D21" s="179"/>
      <c r="E21" s="179"/>
      <c r="F21" s="179"/>
      <c r="G21" s="180"/>
      <c r="H21" s="173"/>
      <c r="I21" s="321"/>
      <c r="J21" s="17"/>
      <c r="K21" s="18"/>
      <c r="L21" s="18"/>
      <c r="M21" s="18"/>
      <c r="N21" s="227"/>
      <c r="O21" s="288"/>
      <c r="P21" s="18" t="str">
        <f t="shared" si="5"/>
        <v/>
      </c>
      <c r="Q21" s="152"/>
      <c r="R21" s="237"/>
      <c r="S21" s="167"/>
      <c r="T21" s="109"/>
      <c r="U21" s="253"/>
      <c r="V21" s="382"/>
      <c r="W21" s="383"/>
      <c r="X21" s="391"/>
      <c r="Y21" s="109"/>
      <c r="Z21" s="253"/>
      <c r="AA21" s="366"/>
      <c r="AB21" s="269"/>
      <c r="AC21" s="264"/>
      <c r="AD21" s="368"/>
      <c r="AE21" s="276"/>
      <c r="AF21" s="262"/>
      <c r="AG21" s="263"/>
      <c r="AH21" s="265"/>
      <c r="AI21" s="279"/>
      <c r="AJ21" s="268"/>
      <c r="AK21" s="274"/>
      <c r="AL21" s="275"/>
      <c r="AM21" s="265"/>
      <c r="AN21" s="268"/>
      <c r="AO21" s="268"/>
      <c r="BB21" s="412" t="str">
        <f t="shared" si="1"/>
        <v/>
      </c>
      <c r="BC21" s="412" t="str">
        <f t="shared" si="2"/>
        <v/>
      </c>
      <c r="BD21" s="413" t="str">
        <f t="shared" si="3"/>
        <v>_29</v>
      </c>
      <c r="BE21" s="411"/>
      <c r="BF21" s="411"/>
      <c r="BG21" s="411"/>
      <c r="BH21" s="408" t="str">
        <f t="shared" si="4"/>
        <v>_30</v>
      </c>
      <c r="BI21" s="411"/>
      <c r="BJ21" s="64"/>
      <c r="BK21" s="64"/>
      <c r="BL21" s="138"/>
      <c r="BN21" s="59"/>
      <c r="BO21" s="64"/>
      <c r="BT21" s="64"/>
      <c r="BU21" s="64"/>
      <c r="BV21" s="64"/>
    </row>
    <row r="22" spans="1:74" ht="22.5" customHeight="1">
      <c r="A22" s="370">
        <v>15</v>
      </c>
      <c r="B22" s="233" t="str">
        <f>IF(D22&amp;E22="","",COUNT(B$8:B21)+1)</f>
        <v/>
      </c>
      <c r="C22" s="20"/>
      <c r="D22" s="181"/>
      <c r="E22" s="181"/>
      <c r="F22" s="181"/>
      <c r="G22" s="182"/>
      <c r="H22" s="174"/>
      <c r="I22" s="322"/>
      <c r="J22" s="21"/>
      <c r="K22" s="426"/>
      <c r="L22" s="426"/>
      <c r="M22" s="426"/>
      <c r="N22" s="174"/>
      <c r="O22" s="425"/>
      <c r="P22" s="22" t="str">
        <f t="shared" si="5"/>
        <v/>
      </c>
      <c r="Q22" s="153"/>
      <c r="R22" s="238"/>
      <c r="S22" s="168"/>
      <c r="T22" s="111"/>
      <c r="U22" s="254"/>
      <c r="V22" s="385"/>
      <c r="W22" s="386"/>
      <c r="X22" s="392"/>
      <c r="Y22" s="111"/>
      <c r="Z22" s="254"/>
      <c r="AA22" s="366"/>
      <c r="AB22" s="269"/>
      <c r="AC22" s="264"/>
      <c r="AD22" s="368"/>
      <c r="AE22" s="276"/>
      <c r="AF22" s="262"/>
      <c r="AG22" s="263"/>
      <c r="AH22" s="265"/>
      <c r="AI22" s="279"/>
      <c r="AJ22" s="268"/>
      <c r="AK22" s="274"/>
      <c r="AL22" s="275"/>
      <c r="AM22" s="265"/>
      <c r="AN22" s="268"/>
      <c r="AO22" s="268"/>
      <c r="BB22" s="412" t="str">
        <f t="shared" si="1"/>
        <v/>
      </c>
      <c r="BC22" s="412" t="str">
        <f t="shared" si="2"/>
        <v/>
      </c>
      <c r="BD22" s="413" t="str">
        <f t="shared" si="3"/>
        <v>_29</v>
      </c>
      <c r="BE22" s="411"/>
      <c r="BF22" s="411"/>
      <c r="BG22" s="411"/>
      <c r="BH22" s="408" t="str">
        <f t="shared" si="4"/>
        <v>_30</v>
      </c>
      <c r="BI22" s="411"/>
      <c r="BJ22" s="64"/>
      <c r="BK22" s="64"/>
      <c r="BL22" s="138"/>
      <c r="BN22" s="59"/>
      <c r="BO22" s="64"/>
      <c r="BT22" s="64"/>
      <c r="BU22" s="64"/>
      <c r="BV22" s="64"/>
    </row>
    <row r="23" spans="1:74" ht="22.5" customHeight="1">
      <c r="A23" s="370">
        <v>16</v>
      </c>
      <c r="B23" s="234" t="str">
        <f>IF(D23&amp;E23="","",COUNT(B$8:B22)+1)</f>
        <v/>
      </c>
      <c r="C23" s="24"/>
      <c r="D23" s="183"/>
      <c r="E23" s="183"/>
      <c r="F23" s="183"/>
      <c r="G23" s="184"/>
      <c r="H23" s="175"/>
      <c r="I23" s="323"/>
      <c r="J23" s="25"/>
      <c r="K23" s="427"/>
      <c r="L23" s="427"/>
      <c r="M23" s="427"/>
      <c r="N23" s="175"/>
      <c r="O23" s="290"/>
      <c r="P23" s="26" t="str">
        <f t="shared" si="5"/>
        <v/>
      </c>
      <c r="Q23" s="154"/>
      <c r="R23" s="239"/>
      <c r="S23" s="166"/>
      <c r="T23" s="112"/>
      <c r="U23" s="255"/>
      <c r="V23" s="388"/>
      <c r="W23" s="389"/>
      <c r="X23" s="390"/>
      <c r="Y23" s="112"/>
      <c r="Z23" s="255"/>
      <c r="AA23" s="366"/>
      <c r="AB23" s="269"/>
      <c r="AC23" s="270"/>
      <c r="AD23" s="368"/>
      <c r="AE23" s="276"/>
      <c r="AF23" s="262"/>
      <c r="AG23" s="263"/>
      <c r="AH23" s="265"/>
      <c r="AI23" s="278"/>
      <c r="AJ23" s="268"/>
      <c r="AK23" s="274"/>
      <c r="AL23" s="275"/>
      <c r="AM23" s="265"/>
      <c r="AN23" s="268"/>
      <c r="AO23" s="268"/>
      <c r="BB23" s="412" t="str">
        <f t="shared" si="1"/>
        <v/>
      </c>
      <c r="BC23" s="412" t="str">
        <f t="shared" si="2"/>
        <v/>
      </c>
      <c r="BD23" s="413" t="str">
        <f t="shared" si="3"/>
        <v>_29</v>
      </c>
      <c r="BE23" s="411"/>
      <c r="BF23" s="411"/>
      <c r="BG23" s="411"/>
      <c r="BH23" s="408" t="str">
        <f t="shared" si="4"/>
        <v>_30</v>
      </c>
      <c r="BI23" s="411"/>
      <c r="BJ23" s="64"/>
      <c r="BK23" s="64"/>
      <c r="BL23" s="138"/>
      <c r="BN23" s="59"/>
      <c r="BO23" s="64"/>
      <c r="BT23" s="64"/>
      <c r="BU23" s="64"/>
      <c r="BV23" s="64"/>
    </row>
    <row r="24" spans="1:74" ht="22.5" customHeight="1">
      <c r="A24" s="370">
        <v>17</v>
      </c>
      <c r="B24" s="232" t="str">
        <f>IF(D24&amp;E24="","",COUNT(B$8:B23)+1)</f>
        <v/>
      </c>
      <c r="C24" s="16"/>
      <c r="D24" s="179"/>
      <c r="E24" s="179"/>
      <c r="F24" s="179"/>
      <c r="G24" s="180"/>
      <c r="H24" s="173"/>
      <c r="I24" s="321"/>
      <c r="J24" s="17"/>
      <c r="K24" s="18"/>
      <c r="L24" s="18"/>
      <c r="M24" s="18"/>
      <c r="N24" s="227"/>
      <c r="O24" s="288"/>
      <c r="P24" s="18" t="str">
        <f t="shared" si="5"/>
        <v/>
      </c>
      <c r="Q24" s="152"/>
      <c r="R24" s="237"/>
      <c r="S24" s="167"/>
      <c r="T24" s="109"/>
      <c r="U24" s="253"/>
      <c r="V24" s="382"/>
      <c r="W24" s="383"/>
      <c r="X24" s="391"/>
      <c r="Y24" s="109"/>
      <c r="Z24" s="253"/>
      <c r="AA24" s="366"/>
      <c r="AB24" s="269"/>
      <c r="AC24" s="264"/>
      <c r="AD24" s="368"/>
      <c r="AE24" s="276"/>
      <c r="AF24" s="262"/>
      <c r="AG24" s="263"/>
      <c r="AH24" s="265"/>
      <c r="AI24" s="278"/>
      <c r="AJ24" s="268"/>
      <c r="AK24" s="274"/>
      <c r="AL24" s="275"/>
      <c r="AM24" s="265"/>
      <c r="AN24" s="268"/>
      <c r="AO24" s="268"/>
      <c r="BB24" s="412" t="str">
        <f t="shared" si="1"/>
        <v/>
      </c>
      <c r="BC24" s="412" t="str">
        <f t="shared" si="2"/>
        <v/>
      </c>
      <c r="BD24" s="413" t="str">
        <f t="shared" si="3"/>
        <v>_29</v>
      </c>
      <c r="BE24" s="411"/>
      <c r="BF24" s="411"/>
      <c r="BG24" s="411"/>
      <c r="BH24" s="408" t="str">
        <f t="shared" si="4"/>
        <v>_30</v>
      </c>
      <c r="BI24" s="411"/>
      <c r="BJ24" s="64"/>
      <c r="BK24" s="64"/>
      <c r="BL24" s="138"/>
      <c r="BN24" s="59"/>
      <c r="BO24" s="64"/>
      <c r="BT24" s="64"/>
      <c r="BU24" s="64"/>
      <c r="BV24" s="64"/>
    </row>
    <row r="25" spans="1:74" ht="22.5" customHeight="1">
      <c r="A25" s="370">
        <v>18</v>
      </c>
      <c r="B25" s="232" t="str">
        <f>IF(D25&amp;E25="","",COUNT(B$8:B24)+1)</f>
        <v/>
      </c>
      <c r="C25" s="16"/>
      <c r="D25" s="179"/>
      <c r="E25" s="179"/>
      <c r="F25" s="179"/>
      <c r="G25" s="180"/>
      <c r="H25" s="173"/>
      <c r="I25" s="321"/>
      <c r="J25" s="17"/>
      <c r="K25" s="18"/>
      <c r="L25" s="18"/>
      <c r="M25" s="18"/>
      <c r="N25" s="228"/>
      <c r="O25" s="288"/>
      <c r="P25" s="18" t="str">
        <f t="shared" si="5"/>
        <v/>
      </c>
      <c r="Q25" s="152"/>
      <c r="R25" s="237"/>
      <c r="S25" s="167"/>
      <c r="T25" s="109"/>
      <c r="U25" s="253"/>
      <c r="V25" s="382"/>
      <c r="W25" s="383"/>
      <c r="X25" s="391"/>
      <c r="Y25" s="109"/>
      <c r="Z25" s="253"/>
      <c r="AA25" s="366"/>
      <c r="AB25" s="269"/>
      <c r="AC25" s="264"/>
      <c r="AD25" s="368"/>
      <c r="AE25" s="276"/>
      <c r="AF25" s="262"/>
      <c r="AG25" s="263"/>
      <c r="AH25" s="265"/>
      <c r="AI25" s="279"/>
      <c r="AJ25" s="268"/>
      <c r="AK25" s="274"/>
      <c r="AL25" s="275"/>
      <c r="AM25" s="265"/>
      <c r="AN25" s="268"/>
      <c r="AO25" s="268"/>
      <c r="BB25" s="412" t="str">
        <f t="shared" si="1"/>
        <v/>
      </c>
      <c r="BC25" s="412" t="str">
        <f t="shared" si="2"/>
        <v/>
      </c>
      <c r="BD25" s="413" t="str">
        <f t="shared" si="3"/>
        <v>_29</v>
      </c>
      <c r="BE25" s="411"/>
      <c r="BF25" s="411"/>
      <c r="BG25" s="411"/>
      <c r="BH25" s="408" t="str">
        <f t="shared" si="4"/>
        <v>_30</v>
      </c>
      <c r="BI25" s="411"/>
      <c r="BJ25" s="64"/>
      <c r="BK25" s="64"/>
      <c r="BL25" s="138"/>
      <c r="BN25" s="59"/>
      <c r="BO25" s="64"/>
      <c r="BT25" s="64"/>
      <c r="BU25" s="64"/>
      <c r="BV25" s="64"/>
    </row>
    <row r="26" spans="1:74" ht="22.5" customHeight="1">
      <c r="A26" s="370">
        <v>19</v>
      </c>
      <c r="B26" s="232" t="str">
        <f>IF(D26&amp;E26="","",COUNT(B$8:B25)+1)</f>
        <v/>
      </c>
      <c r="C26" s="16"/>
      <c r="D26" s="179"/>
      <c r="E26" s="179"/>
      <c r="F26" s="179"/>
      <c r="G26" s="180"/>
      <c r="H26" s="173"/>
      <c r="I26" s="321"/>
      <c r="J26" s="17"/>
      <c r="K26" s="18"/>
      <c r="L26" s="18"/>
      <c r="M26" s="18"/>
      <c r="N26" s="227"/>
      <c r="O26" s="288"/>
      <c r="P26" s="18" t="str">
        <f t="shared" si="5"/>
        <v/>
      </c>
      <c r="Q26" s="152"/>
      <c r="R26" s="237"/>
      <c r="S26" s="167"/>
      <c r="T26" s="109"/>
      <c r="U26" s="253"/>
      <c r="V26" s="382"/>
      <c r="W26" s="383"/>
      <c r="X26" s="391"/>
      <c r="Y26" s="109"/>
      <c r="Z26" s="253"/>
      <c r="AA26" s="366"/>
      <c r="AB26" s="269"/>
      <c r="AC26" s="264"/>
      <c r="AD26" s="368"/>
      <c r="AE26" s="276"/>
      <c r="AF26" s="262"/>
      <c r="AG26" s="263"/>
      <c r="AH26" s="265"/>
      <c r="AI26" s="279"/>
      <c r="AJ26" s="268"/>
      <c r="AK26" s="274"/>
      <c r="AL26" s="275"/>
      <c r="AM26" s="265"/>
      <c r="AN26" s="268"/>
      <c r="AO26" s="268"/>
      <c r="BB26" s="412" t="str">
        <f t="shared" si="1"/>
        <v/>
      </c>
      <c r="BC26" s="412" t="str">
        <f t="shared" si="2"/>
        <v/>
      </c>
      <c r="BD26" s="413" t="str">
        <f t="shared" si="3"/>
        <v>_29</v>
      </c>
      <c r="BE26" s="411"/>
      <c r="BF26" s="411"/>
      <c r="BG26" s="411"/>
      <c r="BH26" s="408" t="str">
        <f t="shared" si="4"/>
        <v>_30</v>
      </c>
      <c r="BI26" s="411"/>
      <c r="BJ26" s="64"/>
      <c r="BK26" s="64"/>
      <c r="BL26" s="138"/>
      <c r="BN26" s="59"/>
      <c r="BO26" s="64"/>
      <c r="BT26" s="64"/>
      <c r="BU26" s="64"/>
      <c r="BV26" s="64"/>
    </row>
    <row r="27" spans="1:74" ht="22.5" customHeight="1">
      <c r="A27" s="370">
        <v>20</v>
      </c>
      <c r="B27" s="233" t="str">
        <f>IF(D27&amp;E27="","",COUNT(B$8:B26)+1)</f>
        <v/>
      </c>
      <c r="C27" s="20"/>
      <c r="D27" s="181"/>
      <c r="E27" s="181"/>
      <c r="F27" s="181"/>
      <c r="G27" s="182"/>
      <c r="H27" s="174"/>
      <c r="I27" s="322"/>
      <c r="J27" s="21"/>
      <c r="K27" s="426"/>
      <c r="L27" s="426"/>
      <c r="M27" s="426"/>
      <c r="N27" s="174"/>
      <c r="O27" s="425"/>
      <c r="P27" s="22" t="str">
        <f t="shared" si="5"/>
        <v/>
      </c>
      <c r="Q27" s="153"/>
      <c r="R27" s="238"/>
      <c r="S27" s="168"/>
      <c r="T27" s="111"/>
      <c r="U27" s="254"/>
      <c r="V27" s="385"/>
      <c r="W27" s="386"/>
      <c r="X27" s="392"/>
      <c r="Y27" s="111"/>
      <c r="Z27" s="254"/>
      <c r="AA27" s="366"/>
      <c r="AB27" s="269"/>
      <c r="AC27" s="264"/>
      <c r="AD27" s="368"/>
      <c r="AE27" s="276"/>
      <c r="AF27" s="262"/>
      <c r="AG27" s="263"/>
      <c r="AH27" s="265"/>
      <c r="AI27" s="279"/>
      <c r="AJ27" s="268"/>
      <c r="AK27" s="274"/>
      <c r="AL27" s="275"/>
      <c r="AM27" s="265"/>
      <c r="AN27" s="268"/>
      <c r="AO27" s="268"/>
      <c r="BB27" s="412" t="str">
        <f t="shared" si="1"/>
        <v/>
      </c>
      <c r="BC27" s="412" t="str">
        <f t="shared" si="2"/>
        <v/>
      </c>
      <c r="BD27" s="413" t="str">
        <f t="shared" si="3"/>
        <v>_29</v>
      </c>
      <c r="BE27" s="411"/>
      <c r="BF27" s="411"/>
      <c r="BG27" s="411"/>
      <c r="BH27" s="408" t="str">
        <f t="shared" si="4"/>
        <v>_30</v>
      </c>
      <c r="BI27" s="411"/>
      <c r="BJ27" s="64"/>
      <c r="BK27" s="64"/>
      <c r="BL27" s="138"/>
      <c r="BN27" s="59"/>
      <c r="BO27" s="64"/>
      <c r="BT27" s="64"/>
      <c r="BU27" s="64"/>
      <c r="BV27" s="64"/>
    </row>
    <row r="28" spans="1:74" ht="22.5" customHeight="1">
      <c r="A28" s="370">
        <v>21</v>
      </c>
      <c r="B28" s="234" t="str">
        <f>IF(D28&amp;E28="","",COUNT(B$8:B27)+1)</f>
        <v/>
      </c>
      <c r="C28" s="24"/>
      <c r="D28" s="183"/>
      <c r="E28" s="183"/>
      <c r="F28" s="183"/>
      <c r="G28" s="184"/>
      <c r="H28" s="175"/>
      <c r="I28" s="323"/>
      <c r="J28" s="25"/>
      <c r="K28" s="427"/>
      <c r="L28" s="427"/>
      <c r="M28" s="427"/>
      <c r="N28" s="175"/>
      <c r="O28" s="290"/>
      <c r="P28" s="26" t="str">
        <f t="shared" si="5"/>
        <v/>
      </c>
      <c r="Q28" s="154"/>
      <c r="R28" s="239"/>
      <c r="S28" s="166"/>
      <c r="T28" s="112"/>
      <c r="U28" s="255"/>
      <c r="V28" s="388"/>
      <c r="W28" s="389"/>
      <c r="X28" s="390"/>
      <c r="Y28" s="112"/>
      <c r="Z28" s="255"/>
      <c r="AA28" s="366"/>
      <c r="AB28" s="269"/>
      <c r="AC28" s="270"/>
      <c r="AD28" s="368"/>
      <c r="AE28" s="276"/>
      <c r="AF28" s="262"/>
      <c r="AG28" s="263"/>
      <c r="AH28" s="265"/>
      <c r="AI28" s="278"/>
      <c r="AJ28" s="268"/>
      <c r="AK28" s="274"/>
      <c r="AL28" s="275"/>
      <c r="AM28" s="265"/>
      <c r="AN28" s="268"/>
      <c r="AO28" s="268"/>
      <c r="BB28" s="412" t="str">
        <f t="shared" si="1"/>
        <v/>
      </c>
      <c r="BC28" s="412" t="str">
        <f t="shared" si="2"/>
        <v/>
      </c>
      <c r="BD28" s="413" t="str">
        <f t="shared" si="3"/>
        <v>_29</v>
      </c>
      <c r="BE28" s="411"/>
      <c r="BF28" s="411"/>
      <c r="BG28" s="411"/>
      <c r="BH28" s="408" t="str">
        <f t="shared" si="4"/>
        <v>_30</v>
      </c>
      <c r="BI28" s="411"/>
      <c r="BJ28" s="64"/>
      <c r="BK28" s="64"/>
      <c r="BL28" s="138"/>
      <c r="BN28" s="59"/>
      <c r="BO28" s="64"/>
      <c r="BT28" s="64"/>
      <c r="BU28" s="64"/>
      <c r="BV28" s="64"/>
    </row>
    <row r="29" spans="1:74" ht="22.5" customHeight="1">
      <c r="A29" s="370">
        <v>22</v>
      </c>
      <c r="B29" s="232" t="str">
        <f>IF(D29&amp;E29="","",COUNT(B$8:B28)+1)</f>
        <v/>
      </c>
      <c r="C29" s="16"/>
      <c r="D29" s="179"/>
      <c r="E29" s="179"/>
      <c r="F29" s="179"/>
      <c r="G29" s="180"/>
      <c r="H29" s="173"/>
      <c r="I29" s="321"/>
      <c r="J29" s="17"/>
      <c r="K29" s="18"/>
      <c r="L29" s="18"/>
      <c r="M29" s="18"/>
      <c r="N29" s="227"/>
      <c r="O29" s="288"/>
      <c r="P29" s="18" t="str">
        <f t="shared" si="5"/>
        <v/>
      </c>
      <c r="Q29" s="152"/>
      <c r="R29" s="237"/>
      <c r="S29" s="167"/>
      <c r="T29" s="109"/>
      <c r="U29" s="253"/>
      <c r="V29" s="382"/>
      <c r="W29" s="383"/>
      <c r="X29" s="391"/>
      <c r="Y29" s="109"/>
      <c r="Z29" s="253"/>
      <c r="AA29" s="366"/>
      <c r="AB29" s="269"/>
      <c r="AC29" s="264"/>
      <c r="AD29" s="368"/>
      <c r="AE29" s="276"/>
      <c r="AF29" s="262"/>
      <c r="AG29" s="263"/>
      <c r="AH29" s="265"/>
      <c r="AI29" s="278"/>
      <c r="AJ29" s="268"/>
      <c r="AK29" s="274"/>
      <c r="AL29" s="275"/>
      <c r="AM29" s="265"/>
      <c r="AN29" s="268"/>
      <c r="AO29" s="268"/>
      <c r="BB29" s="412" t="str">
        <f t="shared" si="1"/>
        <v/>
      </c>
      <c r="BC29" s="412" t="str">
        <f t="shared" si="2"/>
        <v/>
      </c>
      <c r="BD29" s="413" t="str">
        <f t="shared" si="3"/>
        <v>_29</v>
      </c>
      <c r="BE29" s="411"/>
      <c r="BF29" s="411"/>
      <c r="BG29" s="411"/>
      <c r="BH29" s="408" t="str">
        <f t="shared" si="4"/>
        <v>_30</v>
      </c>
      <c r="BI29" s="411"/>
      <c r="BJ29" s="64"/>
      <c r="BK29" s="64"/>
      <c r="BL29" s="138"/>
      <c r="BN29" s="59"/>
      <c r="BO29" s="64"/>
      <c r="BT29" s="64"/>
      <c r="BU29" s="64"/>
      <c r="BV29" s="64"/>
    </row>
    <row r="30" spans="1:74" ht="22.5" customHeight="1">
      <c r="A30" s="370">
        <v>23</v>
      </c>
      <c r="B30" s="232" t="str">
        <f>IF(D30&amp;E30="","",COUNT(B$8:B29)+1)</f>
        <v/>
      </c>
      <c r="C30" s="16"/>
      <c r="D30" s="179"/>
      <c r="E30" s="179"/>
      <c r="F30" s="179"/>
      <c r="G30" s="180"/>
      <c r="H30" s="173"/>
      <c r="I30" s="321"/>
      <c r="J30" s="17"/>
      <c r="K30" s="18"/>
      <c r="L30" s="18"/>
      <c r="M30" s="18"/>
      <c r="N30" s="228"/>
      <c r="O30" s="288"/>
      <c r="P30" s="18" t="str">
        <f t="shared" si="5"/>
        <v/>
      </c>
      <c r="Q30" s="152"/>
      <c r="R30" s="237"/>
      <c r="S30" s="167"/>
      <c r="T30" s="109"/>
      <c r="U30" s="253"/>
      <c r="V30" s="382"/>
      <c r="W30" s="383"/>
      <c r="X30" s="391"/>
      <c r="Y30" s="109"/>
      <c r="Z30" s="253"/>
      <c r="AA30" s="366"/>
      <c r="AB30" s="269"/>
      <c r="AC30" s="264"/>
      <c r="AD30" s="368"/>
      <c r="AE30" s="276"/>
      <c r="AF30" s="262"/>
      <c r="AG30" s="263"/>
      <c r="AH30" s="265"/>
      <c r="AI30" s="279"/>
      <c r="AJ30" s="268"/>
      <c r="AK30" s="274"/>
      <c r="AL30" s="275"/>
      <c r="AM30" s="265"/>
      <c r="AN30" s="268"/>
      <c r="AO30" s="268"/>
      <c r="BB30" s="412" t="str">
        <f t="shared" si="1"/>
        <v/>
      </c>
      <c r="BC30" s="412" t="str">
        <f t="shared" si="2"/>
        <v/>
      </c>
      <c r="BD30" s="413" t="str">
        <f t="shared" si="3"/>
        <v>_29</v>
      </c>
      <c r="BE30" s="411"/>
      <c r="BF30" s="411"/>
      <c r="BG30" s="411"/>
      <c r="BH30" s="408" t="str">
        <f t="shared" si="4"/>
        <v>_30</v>
      </c>
      <c r="BI30" s="411"/>
      <c r="BJ30" s="64"/>
      <c r="BK30" s="64"/>
      <c r="BL30" s="138"/>
      <c r="BN30" s="59"/>
      <c r="BO30" s="64"/>
      <c r="BT30" s="64"/>
      <c r="BU30" s="64"/>
      <c r="BV30" s="64"/>
    </row>
    <row r="31" spans="1:74" ht="22.5" customHeight="1">
      <c r="A31" s="370">
        <v>24</v>
      </c>
      <c r="B31" s="232" t="str">
        <f>IF(D31&amp;E31="","",COUNT(B$8:B30)+1)</f>
        <v/>
      </c>
      <c r="C31" s="16"/>
      <c r="D31" s="179"/>
      <c r="E31" s="179"/>
      <c r="F31" s="179"/>
      <c r="G31" s="180"/>
      <c r="H31" s="173"/>
      <c r="I31" s="321"/>
      <c r="J31" s="17"/>
      <c r="K31" s="18"/>
      <c r="L31" s="18"/>
      <c r="M31" s="18"/>
      <c r="N31" s="227"/>
      <c r="O31" s="288"/>
      <c r="P31" s="18" t="str">
        <f t="shared" si="5"/>
        <v/>
      </c>
      <c r="Q31" s="152"/>
      <c r="R31" s="237"/>
      <c r="S31" s="167"/>
      <c r="T31" s="109"/>
      <c r="U31" s="253"/>
      <c r="V31" s="382"/>
      <c r="W31" s="383"/>
      <c r="X31" s="391"/>
      <c r="Y31" s="109"/>
      <c r="Z31" s="253"/>
      <c r="AA31" s="366"/>
      <c r="AB31" s="269"/>
      <c r="AC31" s="264"/>
      <c r="AD31" s="368"/>
      <c r="AE31" s="276"/>
      <c r="AF31" s="262"/>
      <c r="AG31" s="263"/>
      <c r="AH31" s="265"/>
      <c r="AI31" s="279"/>
      <c r="AJ31" s="268"/>
      <c r="AK31" s="274"/>
      <c r="AL31" s="275"/>
      <c r="AM31" s="265"/>
      <c r="AN31" s="268"/>
      <c r="AO31" s="268"/>
      <c r="BB31" s="412" t="str">
        <f t="shared" si="1"/>
        <v/>
      </c>
      <c r="BC31" s="412" t="str">
        <f t="shared" si="2"/>
        <v/>
      </c>
      <c r="BD31" s="413" t="str">
        <f t="shared" si="3"/>
        <v>_29</v>
      </c>
      <c r="BE31" s="411"/>
      <c r="BF31" s="411"/>
      <c r="BG31" s="411"/>
      <c r="BH31" s="408" t="str">
        <f t="shared" si="4"/>
        <v>_30</v>
      </c>
      <c r="BI31" s="411"/>
      <c r="BJ31" s="64"/>
      <c r="BK31" s="64"/>
      <c r="BL31" s="138"/>
      <c r="BN31" s="59"/>
      <c r="BO31" s="64"/>
      <c r="BT31" s="64"/>
      <c r="BU31" s="64"/>
      <c r="BV31" s="64"/>
    </row>
    <row r="32" spans="1:74" ht="22.5" customHeight="1" thickBot="1">
      <c r="A32" s="370">
        <v>25</v>
      </c>
      <c r="B32" s="235" t="str">
        <f>IF(D32&amp;E32="","",COUNT(B$8:B31)+1)</f>
        <v/>
      </c>
      <c r="C32" s="113"/>
      <c r="D32" s="185"/>
      <c r="E32" s="185"/>
      <c r="F32" s="185"/>
      <c r="G32" s="186"/>
      <c r="H32" s="176"/>
      <c r="I32" s="324"/>
      <c r="J32" s="114"/>
      <c r="K32" s="115"/>
      <c r="L32" s="22"/>
      <c r="M32" s="22"/>
      <c r="N32" s="229"/>
      <c r="O32" s="291"/>
      <c r="P32" s="115" t="str">
        <f t="shared" si="5"/>
        <v/>
      </c>
      <c r="Q32" s="155"/>
      <c r="R32" s="240"/>
      <c r="S32" s="169"/>
      <c r="T32" s="111"/>
      <c r="U32" s="254"/>
      <c r="V32" s="393"/>
      <c r="W32" s="394"/>
      <c r="X32" s="395"/>
      <c r="Y32" s="111"/>
      <c r="Z32" s="254"/>
      <c r="AA32" s="366"/>
      <c r="AB32" s="269"/>
      <c r="AC32" s="264"/>
      <c r="AD32" s="368"/>
      <c r="AE32" s="276"/>
      <c r="AF32" s="262"/>
      <c r="AG32" s="263"/>
      <c r="AH32" s="265"/>
      <c r="AI32" s="279"/>
      <c r="AJ32" s="268"/>
      <c r="AK32" s="274"/>
      <c r="AL32" s="275"/>
      <c r="AM32" s="265"/>
      <c r="AN32" s="268"/>
      <c r="AO32" s="268"/>
      <c r="BB32" s="412" t="str">
        <f t="shared" si="1"/>
        <v/>
      </c>
      <c r="BC32" s="412" t="str">
        <f t="shared" si="2"/>
        <v/>
      </c>
      <c r="BD32" s="413" t="str">
        <f t="shared" si="3"/>
        <v>_29</v>
      </c>
      <c r="BE32" s="411"/>
      <c r="BF32" s="411"/>
      <c r="BG32" s="411"/>
      <c r="BH32" s="408" t="str">
        <f t="shared" si="4"/>
        <v>_30</v>
      </c>
      <c r="BI32" s="411"/>
      <c r="BJ32" s="64"/>
      <c r="BK32" s="64"/>
      <c r="BL32" s="138"/>
      <c r="BN32" s="59"/>
      <c r="BO32" s="64"/>
      <c r="BT32" s="64"/>
      <c r="BU32" s="64"/>
      <c r="BV32" s="64"/>
    </row>
    <row r="33" spans="1:74" ht="15" hidden="1">
      <c r="A33" s="370">
        <v>26</v>
      </c>
      <c r="B33" s="352" t="str">
        <f>IF(D33&amp;E33="","",COUNT(B$8:B32)+1)</f>
        <v/>
      </c>
      <c r="C33" s="353"/>
      <c r="D33" s="354"/>
      <c r="E33" s="354"/>
      <c r="F33" s="354" t="s">
        <v>533</v>
      </c>
      <c r="G33" s="355" t="s">
        <v>534</v>
      </c>
      <c r="H33" s="356" t="s">
        <v>535</v>
      </c>
      <c r="I33" s="357"/>
      <c r="J33" s="358"/>
      <c r="K33" s="359"/>
      <c r="L33" s="359"/>
      <c r="M33" s="359"/>
      <c r="N33" s="360"/>
      <c r="O33" s="361"/>
      <c r="P33" s="359"/>
      <c r="Q33" s="362"/>
      <c r="R33" s="363"/>
      <c r="S33" s="364"/>
      <c r="T33" s="112"/>
      <c r="U33" s="255"/>
      <c r="V33" s="366"/>
      <c r="W33" s="249"/>
      <c r="X33" s="270"/>
      <c r="Y33" s="367"/>
      <c r="Z33" s="276"/>
      <c r="AA33" s="366"/>
      <c r="AB33" s="269"/>
      <c r="AC33" s="270"/>
      <c r="AD33" s="368"/>
      <c r="AE33" s="276"/>
      <c r="AF33" s="262"/>
      <c r="AG33" s="263"/>
      <c r="AH33" s="265"/>
      <c r="AI33" s="278"/>
      <c r="AJ33" s="268"/>
      <c r="AK33" s="274"/>
      <c r="AL33" s="275"/>
      <c r="AM33" s="265"/>
      <c r="AN33" s="268"/>
      <c r="AO33" s="268"/>
      <c r="BB33" s="412" t="str">
        <f t="shared" ref="BB33:BB57" si="6">IF($I33="一般","A",(IF($I33="大学","B",(IF($I33="高校","C",(IF($I33="中学","D",(IF($I33="小学","E","")))))))))</f>
        <v/>
      </c>
      <c r="BC33" s="412" t="str">
        <f t="shared" si="2"/>
        <v/>
      </c>
      <c r="BD33" s="413" t="str">
        <f t="shared" ref="BD33:BD57" si="7">BB33&amp;BC33</f>
        <v/>
      </c>
      <c r="BE33" s="411"/>
      <c r="BF33" s="411"/>
      <c r="BG33" s="411"/>
      <c r="BH33" s="411"/>
      <c r="BI33" s="411"/>
      <c r="BJ33" s="64"/>
      <c r="BK33" s="64"/>
      <c r="BL33" s="138"/>
      <c r="BN33" s="59"/>
      <c r="BO33" s="64"/>
      <c r="BT33" s="64"/>
      <c r="BU33" s="64"/>
      <c r="BV33" s="64"/>
    </row>
    <row r="34" spans="1:74" ht="15" hidden="1">
      <c r="A34" s="370">
        <v>27</v>
      </c>
      <c r="B34" s="232" t="str">
        <f>IF(D34&amp;E34="","",COUNT(B$8:B33)+1)</f>
        <v/>
      </c>
      <c r="C34" s="16"/>
      <c r="D34" s="179"/>
      <c r="E34" s="179"/>
      <c r="F34" s="179"/>
      <c r="G34" s="180"/>
      <c r="H34" s="173"/>
      <c r="I34" s="321"/>
      <c r="J34" s="17"/>
      <c r="K34" s="18"/>
      <c r="L34" s="19"/>
      <c r="M34" s="19"/>
      <c r="N34" s="227"/>
      <c r="O34" s="288"/>
      <c r="P34" s="18"/>
      <c r="Q34" s="152"/>
      <c r="R34" s="237"/>
      <c r="S34" s="167"/>
      <c r="T34" s="109"/>
      <c r="U34" s="253"/>
      <c r="V34" s="366"/>
      <c r="W34" s="249"/>
      <c r="X34" s="264"/>
      <c r="Y34" s="367"/>
      <c r="Z34" s="276"/>
      <c r="AA34" s="366"/>
      <c r="AB34" s="269"/>
      <c r="AC34" s="264"/>
      <c r="AD34" s="368"/>
      <c r="AE34" s="276"/>
      <c r="AF34" s="262"/>
      <c r="AG34" s="263"/>
      <c r="AH34" s="265"/>
      <c r="AI34" s="278"/>
      <c r="AJ34" s="268"/>
      <c r="AK34" s="274"/>
      <c r="AL34" s="275"/>
      <c r="AM34" s="265"/>
      <c r="AN34" s="268"/>
      <c r="AO34" s="268"/>
      <c r="BB34" s="412" t="str">
        <f t="shared" si="6"/>
        <v/>
      </c>
      <c r="BC34" s="412" t="str">
        <f t="shared" si="2"/>
        <v/>
      </c>
      <c r="BD34" s="413" t="str">
        <f t="shared" si="7"/>
        <v/>
      </c>
      <c r="BE34" s="411"/>
      <c r="BF34" s="411"/>
      <c r="BG34" s="411"/>
      <c r="BH34" s="411"/>
      <c r="BI34" s="411"/>
      <c r="BJ34" s="64"/>
      <c r="BK34" s="64"/>
      <c r="BL34" s="138"/>
      <c r="BN34" s="59"/>
      <c r="BO34" s="64"/>
      <c r="BT34" s="64"/>
      <c r="BU34" s="64"/>
      <c r="BV34" s="64"/>
    </row>
    <row r="35" spans="1:74" ht="15" hidden="1">
      <c r="A35" s="370">
        <v>28</v>
      </c>
      <c r="B35" s="232" t="str">
        <f>IF(D35&amp;E35="","",COUNT(B$8:B34)+1)</f>
        <v/>
      </c>
      <c r="C35" s="16"/>
      <c r="D35" s="179"/>
      <c r="E35" s="179"/>
      <c r="F35" s="179"/>
      <c r="G35" s="180"/>
      <c r="H35" s="173"/>
      <c r="I35" s="321"/>
      <c r="J35" s="17"/>
      <c r="K35" s="18"/>
      <c r="L35" s="19"/>
      <c r="M35" s="19"/>
      <c r="N35" s="227"/>
      <c r="O35" s="288"/>
      <c r="P35" s="18"/>
      <c r="Q35" s="152"/>
      <c r="R35" s="237"/>
      <c r="S35" s="167"/>
      <c r="T35" s="109"/>
      <c r="U35" s="253"/>
      <c r="V35" s="366"/>
      <c r="W35" s="249"/>
      <c r="X35" s="264"/>
      <c r="Y35" s="369"/>
      <c r="Z35" s="276"/>
      <c r="AA35" s="366"/>
      <c r="AB35" s="269"/>
      <c r="AC35" s="264"/>
      <c r="AD35" s="368"/>
      <c r="AE35" s="276"/>
      <c r="AF35" s="262"/>
      <c r="AG35" s="263"/>
      <c r="AH35" s="265"/>
      <c r="AI35" s="279"/>
      <c r="AJ35" s="268"/>
      <c r="AK35" s="274"/>
      <c r="AL35" s="275"/>
      <c r="AM35" s="265"/>
      <c r="AN35" s="268"/>
      <c r="AO35" s="268"/>
      <c r="BB35" s="412" t="str">
        <f t="shared" si="6"/>
        <v/>
      </c>
      <c r="BC35" s="412" t="str">
        <f t="shared" si="2"/>
        <v/>
      </c>
      <c r="BD35" s="413" t="str">
        <f t="shared" si="7"/>
        <v/>
      </c>
      <c r="BE35" s="411"/>
      <c r="BF35" s="411"/>
      <c r="BG35" s="411"/>
      <c r="BH35" s="411"/>
      <c r="BI35" s="411"/>
      <c r="BJ35" s="64"/>
      <c r="BK35" s="64"/>
      <c r="BL35" s="138"/>
      <c r="BN35" s="59"/>
      <c r="BO35" s="64"/>
      <c r="BT35" s="64"/>
      <c r="BU35" s="64"/>
      <c r="BV35" s="64"/>
    </row>
    <row r="36" spans="1:74" ht="15" hidden="1">
      <c r="A36" s="370">
        <v>29</v>
      </c>
      <c r="B36" s="232" t="str">
        <f>IF(D36&amp;E36="","",COUNT(B$8:B35)+1)</f>
        <v/>
      </c>
      <c r="C36" s="16"/>
      <c r="D36" s="179"/>
      <c r="E36" s="179"/>
      <c r="F36" s="179"/>
      <c r="G36" s="180"/>
      <c r="H36" s="173"/>
      <c r="I36" s="321"/>
      <c r="J36" s="17"/>
      <c r="K36" s="18"/>
      <c r="L36" s="19"/>
      <c r="M36" s="19"/>
      <c r="N36" s="227"/>
      <c r="O36" s="288"/>
      <c r="P36" s="18"/>
      <c r="Q36" s="152"/>
      <c r="R36" s="237"/>
      <c r="S36" s="167"/>
      <c r="T36" s="109"/>
      <c r="U36" s="253"/>
      <c r="V36" s="366"/>
      <c r="W36" s="249"/>
      <c r="X36" s="264"/>
      <c r="Y36" s="369"/>
      <c r="Z36" s="276"/>
      <c r="AA36" s="366"/>
      <c r="AB36" s="269"/>
      <c r="AC36" s="264"/>
      <c r="AD36" s="368"/>
      <c r="AE36" s="276"/>
      <c r="AF36" s="262"/>
      <c r="AG36" s="263"/>
      <c r="AH36" s="265"/>
      <c r="AI36" s="279"/>
      <c r="AJ36" s="268"/>
      <c r="AK36" s="274"/>
      <c r="AL36" s="275"/>
      <c r="AM36" s="265"/>
      <c r="AN36" s="268"/>
      <c r="AO36" s="268"/>
      <c r="BB36" s="412" t="str">
        <f t="shared" si="6"/>
        <v/>
      </c>
      <c r="BC36" s="412" t="str">
        <f t="shared" si="2"/>
        <v/>
      </c>
      <c r="BD36" s="413" t="str">
        <f t="shared" si="7"/>
        <v/>
      </c>
      <c r="BE36" s="411"/>
      <c r="BF36" s="411"/>
      <c r="BG36" s="411"/>
      <c r="BH36" s="411"/>
      <c r="BI36" s="411"/>
      <c r="BJ36" s="64"/>
      <c r="BK36" s="64"/>
      <c r="BL36" s="138"/>
      <c r="BN36" s="59"/>
      <c r="BO36" s="64"/>
      <c r="BT36" s="64"/>
      <c r="BU36" s="64"/>
      <c r="BV36" s="64"/>
    </row>
    <row r="37" spans="1:74" ht="15" hidden="1">
      <c r="A37" s="370">
        <v>30</v>
      </c>
      <c r="B37" s="233" t="str">
        <f>IF(D37&amp;E37="","",COUNT(B$8:B36)+1)</f>
        <v/>
      </c>
      <c r="C37" s="20"/>
      <c r="D37" s="181"/>
      <c r="E37" s="181"/>
      <c r="F37" s="181"/>
      <c r="G37" s="182"/>
      <c r="H37" s="174"/>
      <c r="I37" s="322"/>
      <c r="J37" s="21"/>
      <c r="K37" s="22"/>
      <c r="L37" s="23"/>
      <c r="M37" s="23"/>
      <c r="N37" s="229"/>
      <c r="O37" s="289"/>
      <c r="P37" s="22"/>
      <c r="Q37" s="153"/>
      <c r="R37" s="238"/>
      <c r="S37" s="168"/>
      <c r="T37" s="111"/>
      <c r="U37" s="254"/>
      <c r="V37" s="366"/>
      <c r="W37" s="249"/>
      <c r="X37" s="264"/>
      <c r="Y37" s="369"/>
      <c r="Z37" s="276"/>
      <c r="AA37" s="366"/>
      <c r="AB37" s="269"/>
      <c r="AC37" s="264"/>
      <c r="AD37" s="368"/>
      <c r="AE37" s="276"/>
      <c r="AF37" s="262"/>
      <c r="AG37" s="263"/>
      <c r="AH37" s="265"/>
      <c r="AI37" s="279"/>
      <c r="AJ37" s="268"/>
      <c r="AK37" s="274"/>
      <c r="AL37" s="275"/>
      <c r="AM37" s="265"/>
      <c r="AN37" s="268"/>
      <c r="AO37" s="268"/>
      <c r="BB37" s="412" t="str">
        <f t="shared" si="6"/>
        <v/>
      </c>
      <c r="BC37" s="412" t="str">
        <f t="shared" si="2"/>
        <v/>
      </c>
      <c r="BD37" s="413" t="str">
        <f t="shared" si="7"/>
        <v/>
      </c>
      <c r="BE37" s="411"/>
      <c r="BF37" s="411"/>
      <c r="BG37" s="411"/>
      <c r="BH37" s="411"/>
      <c r="BI37" s="411"/>
      <c r="BJ37" s="64"/>
      <c r="BK37" s="64"/>
      <c r="BL37" s="138"/>
      <c r="BN37" s="59"/>
      <c r="BO37" s="64"/>
      <c r="BT37" s="64"/>
      <c r="BU37" s="64"/>
      <c r="BV37" s="64"/>
    </row>
    <row r="38" spans="1:74" ht="15" hidden="1">
      <c r="A38" s="370">
        <v>31</v>
      </c>
      <c r="B38" s="234" t="str">
        <f>IF(D38&amp;E38="","",COUNT(B$8:B37)+1)</f>
        <v/>
      </c>
      <c r="C38" s="24"/>
      <c r="D38" s="183"/>
      <c r="E38" s="183"/>
      <c r="F38" s="183"/>
      <c r="G38" s="184"/>
      <c r="H38" s="175"/>
      <c r="I38" s="323"/>
      <c r="J38" s="25"/>
      <c r="K38" s="26"/>
      <c r="L38" s="26"/>
      <c r="M38" s="26"/>
      <c r="N38" s="230"/>
      <c r="O38" s="290"/>
      <c r="P38" s="26"/>
      <c r="Q38" s="154"/>
      <c r="R38" s="239"/>
      <c r="S38" s="166"/>
      <c r="T38" s="112"/>
      <c r="U38" s="255"/>
      <c r="V38" s="366"/>
      <c r="W38" s="249"/>
      <c r="X38" s="270"/>
      <c r="Y38" s="367"/>
      <c r="Z38" s="276"/>
      <c r="AA38" s="366"/>
      <c r="AB38" s="269"/>
      <c r="AC38" s="270"/>
      <c r="AD38" s="368"/>
      <c r="AE38" s="276"/>
      <c r="AF38" s="262"/>
      <c r="AG38" s="263"/>
      <c r="AH38" s="265"/>
      <c r="AI38" s="278"/>
      <c r="AJ38" s="268"/>
      <c r="AK38" s="274"/>
      <c r="AL38" s="275"/>
      <c r="AM38" s="265"/>
      <c r="AN38" s="268"/>
      <c r="AO38" s="268"/>
      <c r="BB38" s="412" t="str">
        <f t="shared" si="6"/>
        <v/>
      </c>
      <c r="BC38" s="412" t="str">
        <f t="shared" si="2"/>
        <v/>
      </c>
      <c r="BD38" s="413" t="str">
        <f t="shared" si="7"/>
        <v/>
      </c>
      <c r="BE38" s="411"/>
      <c r="BF38" s="411"/>
      <c r="BG38" s="411"/>
      <c r="BH38" s="411"/>
      <c r="BI38" s="411"/>
      <c r="BJ38" s="64"/>
      <c r="BK38" s="64"/>
      <c r="BL38" s="138"/>
      <c r="BN38" s="59"/>
      <c r="BO38" s="64"/>
      <c r="BT38" s="64"/>
      <c r="BU38" s="64"/>
      <c r="BV38" s="64"/>
    </row>
    <row r="39" spans="1:74" ht="15" hidden="1">
      <c r="A39" s="370">
        <v>32</v>
      </c>
      <c r="B39" s="232" t="str">
        <f>IF(D39&amp;E39="","",COUNT(B$8:B38)+1)</f>
        <v/>
      </c>
      <c r="C39" s="16"/>
      <c r="D39" s="179"/>
      <c r="E39" s="179"/>
      <c r="F39" s="179"/>
      <c r="G39" s="180"/>
      <c r="H39" s="173"/>
      <c r="I39" s="321"/>
      <c r="J39" s="17"/>
      <c r="K39" s="18"/>
      <c r="L39" s="19"/>
      <c r="M39" s="19"/>
      <c r="N39" s="227"/>
      <c r="O39" s="288"/>
      <c r="P39" s="18"/>
      <c r="Q39" s="152"/>
      <c r="R39" s="237"/>
      <c r="S39" s="167"/>
      <c r="T39" s="109"/>
      <c r="U39" s="253"/>
      <c r="V39" s="366"/>
      <c r="W39" s="249"/>
      <c r="X39" s="264"/>
      <c r="Y39" s="367"/>
      <c r="Z39" s="276"/>
      <c r="AA39" s="366"/>
      <c r="AB39" s="269"/>
      <c r="AC39" s="264"/>
      <c r="AD39" s="368"/>
      <c r="AE39" s="276"/>
      <c r="AF39" s="262"/>
      <c r="AG39" s="263"/>
      <c r="AH39" s="265"/>
      <c r="AI39" s="278"/>
      <c r="AJ39" s="268"/>
      <c r="AK39" s="274"/>
      <c r="AL39" s="275"/>
      <c r="AM39" s="265"/>
      <c r="AN39" s="268"/>
      <c r="AO39" s="268"/>
      <c r="BB39" s="412" t="str">
        <f t="shared" si="6"/>
        <v/>
      </c>
      <c r="BC39" s="412" t="str">
        <f t="shared" si="2"/>
        <v/>
      </c>
      <c r="BD39" s="413" t="str">
        <f t="shared" si="7"/>
        <v/>
      </c>
      <c r="BE39" s="411"/>
      <c r="BF39" s="411"/>
      <c r="BG39" s="411"/>
      <c r="BH39" s="411"/>
      <c r="BI39" s="411"/>
      <c r="BJ39" s="64"/>
      <c r="BK39" s="64"/>
      <c r="BL39" s="138"/>
      <c r="BN39" s="59"/>
      <c r="BO39" s="64"/>
      <c r="BT39" s="64"/>
      <c r="BU39" s="64"/>
      <c r="BV39" s="64"/>
    </row>
    <row r="40" spans="1:74" ht="15" hidden="1">
      <c r="A40" s="370">
        <v>33</v>
      </c>
      <c r="B40" s="232" t="str">
        <f>IF(D40&amp;E40="","",COUNT(B$8:B39)+1)</f>
        <v/>
      </c>
      <c r="C40" s="16"/>
      <c r="D40" s="179"/>
      <c r="E40" s="179"/>
      <c r="F40" s="179"/>
      <c r="G40" s="180"/>
      <c r="H40" s="173"/>
      <c r="I40" s="321"/>
      <c r="J40" s="17"/>
      <c r="K40" s="18"/>
      <c r="L40" s="19"/>
      <c r="M40" s="19"/>
      <c r="N40" s="227"/>
      <c r="O40" s="288"/>
      <c r="P40" s="18"/>
      <c r="Q40" s="152"/>
      <c r="R40" s="237"/>
      <c r="S40" s="167"/>
      <c r="T40" s="109"/>
      <c r="U40" s="253"/>
      <c r="V40" s="366"/>
      <c r="W40" s="249"/>
      <c r="X40" s="264"/>
      <c r="Y40" s="369"/>
      <c r="Z40" s="276"/>
      <c r="AA40" s="366"/>
      <c r="AB40" s="269"/>
      <c r="AC40" s="264"/>
      <c r="AD40" s="368"/>
      <c r="AE40" s="276"/>
      <c r="AF40" s="262"/>
      <c r="AG40" s="263"/>
      <c r="AH40" s="265"/>
      <c r="AI40" s="279"/>
      <c r="AJ40" s="268"/>
      <c r="AK40" s="274"/>
      <c r="AL40" s="275"/>
      <c r="AM40" s="265"/>
      <c r="AN40" s="268"/>
      <c r="AO40" s="268"/>
      <c r="BB40" s="412" t="str">
        <f t="shared" si="6"/>
        <v/>
      </c>
      <c r="BC40" s="412" t="str">
        <f t="shared" si="2"/>
        <v/>
      </c>
      <c r="BD40" s="413" t="str">
        <f t="shared" si="7"/>
        <v/>
      </c>
      <c r="BE40" s="411"/>
      <c r="BF40" s="411"/>
      <c r="BG40" s="411"/>
      <c r="BH40" s="411"/>
      <c r="BI40" s="411"/>
      <c r="BJ40" s="64"/>
      <c r="BK40" s="64"/>
      <c r="BL40" s="138"/>
      <c r="BN40" s="59"/>
      <c r="BO40" s="64"/>
      <c r="BT40" s="64"/>
      <c r="BU40" s="64"/>
      <c r="BV40" s="64"/>
    </row>
    <row r="41" spans="1:74" ht="15" hidden="1">
      <c r="A41" s="370">
        <v>34</v>
      </c>
      <c r="B41" s="232" t="str">
        <f>IF(D41&amp;E41="","",COUNT(B$8:B40)+1)</f>
        <v/>
      </c>
      <c r="C41" s="16"/>
      <c r="D41" s="179"/>
      <c r="E41" s="179"/>
      <c r="F41" s="179"/>
      <c r="G41" s="180"/>
      <c r="H41" s="173"/>
      <c r="I41" s="321"/>
      <c r="J41" s="17"/>
      <c r="K41" s="18"/>
      <c r="L41" s="19"/>
      <c r="M41" s="19"/>
      <c r="N41" s="227"/>
      <c r="O41" s="288"/>
      <c r="P41" s="18"/>
      <c r="Q41" s="152"/>
      <c r="R41" s="237"/>
      <c r="S41" s="167"/>
      <c r="T41" s="109"/>
      <c r="U41" s="253"/>
      <c r="V41" s="366"/>
      <c r="W41" s="249"/>
      <c r="X41" s="264"/>
      <c r="Y41" s="369"/>
      <c r="Z41" s="276"/>
      <c r="AA41" s="366"/>
      <c r="AB41" s="269"/>
      <c r="AC41" s="264"/>
      <c r="AD41" s="368"/>
      <c r="AE41" s="276"/>
      <c r="AF41" s="262"/>
      <c r="AG41" s="263"/>
      <c r="AH41" s="265"/>
      <c r="AI41" s="279"/>
      <c r="AJ41" s="268"/>
      <c r="AK41" s="274"/>
      <c r="AL41" s="275"/>
      <c r="AM41" s="265"/>
      <c r="AN41" s="268"/>
      <c r="AO41" s="268"/>
      <c r="BB41" s="412" t="str">
        <f t="shared" si="6"/>
        <v/>
      </c>
      <c r="BC41" s="412" t="str">
        <f t="shared" si="2"/>
        <v/>
      </c>
      <c r="BD41" s="413" t="str">
        <f t="shared" si="7"/>
        <v/>
      </c>
      <c r="BE41" s="411"/>
      <c r="BF41" s="411"/>
      <c r="BG41" s="411"/>
      <c r="BH41" s="411"/>
      <c r="BI41" s="411"/>
      <c r="BJ41" s="64"/>
      <c r="BK41" s="64"/>
      <c r="BL41" s="138"/>
      <c r="BN41" s="59"/>
      <c r="BO41" s="64"/>
      <c r="BT41" s="64"/>
      <c r="BU41" s="64"/>
      <c r="BV41" s="64"/>
    </row>
    <row r="42" spans="1:74" ht="15" hidden="1">
      <c r="A42" s="370">
        <v>35</v>
      </c>
      <c r="B42" s="233" t="str">
        <f>IF(D42&amp;E42="","",COUNT(B$8:B41)+1)</f>
        <v/>
      </c>
      <c r="C42" s="20"/>
      <c r="D42" s="181"/>
      <c r="E42" s="181"/>
      <c r="F42" s="181"/>
      <c r="G42" s="182"/>
      <c r="H42" s="174"/>
      <c r="I42" s="322"/>
      <c r="J42" s="21"/>
      <c r="K42" s="22"/>
      <c r="L42" s="23"/>
      <c r="M42" s="23"/>
      <c r="N42" s="229"/>
      <c r="O42" s="289"/>
      <c r="P42" s="22"/>
      <c r="Q42" s="153"/>
      <c r="R42" s="238"/>
      <c r="S42" s="168"/>
      <c r="T42" s="111"/>
      <c r="U42" s="254"/>
      <c r="V42" s="366"/>
      <c r="W42" s="249"/>
      <c r="X42" s="264"/>
      <c r="Y42" s="369"/>
      <c r="Z42" s="276"/>
      <c r="AA42" s="366"/>
      <c r="AB42" s="269"/>
      <c r="AC42" s="264"/>
      <c r="AD42" s="368"/>
      <c r="AE42" s="276"/>
      <c r="AF42" s="262"/>
      <c r="AG42" s="263"/>
      <c r="AH42" s="265"/>
      <c r="AI42" s="279"/>
      <c r="AJ42" s="268"/>
      <c r="AK42" s="274"/>
      <c r="AL42" s="275"/>
      <c r="AM42" s="265"/>
      <c r="AN42" s="268"/>
      <c r="AO42" s="268"/>
      <c r="BB42" s="412" t="str">
        <f t="shared" si="6"/>
        <v/>
      </c>
      <c r="BC42" s="412" t="str">
        <f t="shared" si="2"/>
        <v/>
      </c>
      <c r="BD42" s="413" t="str">
        <f t="shared" si="7"/>
        <v/>
      </c>
      <c r="BE42" s="411"/>
      <c r="BF42" s="411"/>
      <c r="BG42" s="411"/>
      <c r="BH42" s="411"/>
      <c r="BI42" s="411"/>
      <c r="BJ42" s="64"/>
      <c r="BK42" s="64"/>
      <c r="BL42" s="138"/>
      <c r="BN42" s="59"/>
      <c r="BO42" s="64"/>
      <c r="BT42" s="64"/>
      <c r="BU42" s="64"/>
      <c r="BV42" s="64"/>
    </row>
    <row r="43" spans="1:74" ht="15" hidden="1">
      <c r="A43" s="370">
        <v>36</v>
      </c>
      <c r="B43" s="234" t="str">
        <f>IF(D43&amp;E43="","",COUNT(B$8:B42)+1)</f>
        <v/>
      </c>
      <c r="C43" s="24"/>
      <c r="D43" s="183"/>
      <c r="E43" s="183"/>
      <c r="F43" s="183"/>
      <c r="G43" s="184"/>
      <c r="H43" s="175"/>
      <c r="I43" s="323"/>
      <c r="J43" s="25"/>
      <c r="K43" s="26"/>
      <c r="L43" s="26"/>
      <c r="M43" s="26"/>
      <c r="N43" s="230"/>
      <c r="O43" s="290"/>
      <c r="P43" s="26"/>
      <c r="Q43" s="154"/>
      <c r="R43" s="239"/>
      <c r="S43" s="166"/>
      <c r="T43" s="112"/>
      <c r="U43" s="255"/>
      <c r="V43" s="366"/>
      <c r="W43" s="249"/>
      <c r="X43" s="270"/>
      <c r="Y43" s="367"/>
      <c r="Z43" s="276"/>
      <c r="AA43" s="366"/>
      <c r="AB43" s="269"/>
      <c r="AC43" s="270"/>
      <c r="AD43" s="368"/>
      <c r="AE43" s="276"/>
      <c r="AF43" s="262"/>
      <c r="AG43" s="263"/>
      <c r="AH43" s="265"/>
      <c r="AI43" s="278"/>
      <c r="AJ43" s="268"/>
      <c r="AK43" s="274"/>
      <c r="AL43" s="275"/>
      <c r="AM43" s="265"/>
      <c r="AN43" s="268"/>
      <c r="AO43" s="268"/>
      <c r="BB43" s="412" t="str">
        <f t="shared" si="6"/>
        <v/>
      </c>
      <c r="BC43" s="412" t="str">
        <f t="shared" si="2"/>
        <v/>
      </c>
      <c r="BD43" s="413" t="str">
        <f t="shared" si="7"/>
        <v/>
      </c>
      <c r="BE43" s="411"/>
      <c r="BF43" s="411"/>
      <c r="BG43" s="411"/>
      <c r="BH43" s="411"/>
      <c r="BI43" s="411"/>
      <c r="BJ43" s="64"/>
      <c r="BK43" s="64"/>
      <c r="BL43" s="138"/>
      <c r="BN43" s="59"/>
      <c r="BO43" s="64"/>
      <c r="BT43" s="64"/>
      <c r="BU43" s="64"/>
      <c r="BV43" s="64"/>
    </row>
    <row r="44" spans="1:74" ht="15" hidden="1">
      <c r="A44" s="370">
        <v>37</v>
      </c>
      <c r="B44" s="232" t="str">
        <f>IF(D44&amp;E44="","",COUNT(B$8:B43)+1)</f>
        <v/>
      </c>
      <c r="C44" s="16"/>
      <c r="D44" s="179"/>
      <c r="E44" s="179"/>
      <c r="F44" s="179"/>
      <c r="G44" s="180"/>
      <c r="H44" s="173"/>
      <c r="I44" s="321"/>
      <c r="J44" s="17"/>
      <c r="K44" s="18"/>
      <c r="L44" s="19"/>
      <c r="M44" s="19"/>
      <c r="N44" s="227"/>
      <c r="O44" s="288"/>
      <c r="P44" s="18"/>
      <c r="Q44" s="152"/>
      <c r="R44" s="237"/>
      <c r="S44" s="167"/>
      <c r="T44" s="109"/>
      <c r="U44" s="253"/>
      <c r="V44" s="366"/>
      <c r="W44" s="249"/>
      <c r="X44" s="264"/>
      <c r="Y44" s="367"/>
      <c r="Z44" s="276"/>
      <c r="AA44" s="366"/>
      <c r="AB44" s="269"/>
      <c r="AC44" s="264"/>
      <c r="AD44" s="368"/>
      <c r="AE44" s="276"/>
      <c r="AF44" s="262"/>
      <c r="AG44" s="263"/>
      <c r="AH44" s="265"/>
      <c r="AI44" s="278"/>
      <c r="AJ44" s="268"/>
      <c r="AK44" s="274"/>
      <c r="AL44" s="275"/>
      <c r="AM44" s="265"/>
      <c r="AN44" s="268"/>
      <c r="AO44" s="268"/>
      <c r="BB44" s="412" t="str">
        <f t="shared" si="6"/>
        <v/>
      </c>
      <c r="BC44" s="412" t="str">
        <f t="shared" si="2"/>
        <v/>
      </c>
      <c r="BD44" s="413" t="str">
        <f t="shared" si="7"/>
        <v/>
      </c>
      <c r="BE44" s="411"/>
      <c r="BF44" s="411"/>
      <c r="BG44" s="411"/>
      <c r="BH44" s="411"/>
      <c r="BI44" s="411"/>
      <c r="BJ44" s="64"/>
      <c r="BK44" s="64"/>
      <c r="BL44" s="138"/>
      <c r="BN44" s="59"/>
      <c r="BO44" s="64"/>
      <c r="BT44" s="64"/>
      <c r="BU44" s="64"/>
      <c r="BV44" s="64"/>
    </row>
    <row r="45" spans="1:74" ht="15" hidden="1">
      <c r="A45" s="370">
        <v>38</v>
      </c>
      <c r="B45" s="232" t="str">
        <f>IF(D45&amp;E45="","",COUNT(B$8:B44)+1)</f>
        <v/>
      </c>
      <c r="C45" s="16"/>
      <c r="D45" s="179"/>
      <c r="E45" s="179"/>
      <c r="F45" s="179"/>
      <c r="G45" s="180"/>
      <c r="H45" s="173"/>
      <c r="I45" s="321"/>
      <c r="J45" s="17"/>
      <c r="K45" s="18"/>
      <c r="L45" s="19"/>
      <c r="M45" s="19"/>
      <c r="N45" s="227"/>
      <c r="O45" s="288"/>
      <c r="P45" s="18"/>
      <c r="Q45" s="152"/>
      <c r="R45" s="237"/>
      <c r="S45" s="167"/>
      <c r="T45" s="109"/>
      <c r="U45" s="253"/>
      <c r="V45" s="366"/>
      <c r="W45" s="249"/>
      <c r="X45" s="264"/>
      <c r="Y45" s="369"/>
      <c r="Z45" s="276"/>
      <c r="AA45" s="366"/>
      <c r="AB45" s="269"/>
      <c r="AC45" s="264"/>
      <c r="AD45" s="368"/>
      <c r="AE45" s="276"/>
      <c r="AF45" s="262"/>
      <c r="AG45" s="263"/>
      <c r="AH45" s="265"/>
      <c r="AI45" s="279"/>
      <c r="AJ45" s="268"/>
      <c r="AK45" s="274"/>
      <c r="AL45" s="275"/>
      <c r="AM45" s="265"/>
      <c r="AN45" s="268"/>
      <c r="AO45" s="268"/>
      <c r="BB45" s="412" t="str">
        <f t="shared" si="6"/>
        <v/>
      </c>
      <c r="BC45" s="412" t="str">
        <f t="shared" si="2"/>
        <v/>
      </c>
      <c r="BD45" s="413" t="str">
        <f t="shared" si="7"/>
        <v/>
      </c>
      <c r="BE45" s="411"/>
      <c r="BF45" s="411"/>
      <c r="BG45" s="411"/>
      <c r="BH45" s="411"/>
      <c r="BI45" s="411"/>
      <c r="BJ45" s="64"/>
      <c r="BK45" s="64"/>
      <c r="BL45" s="138"/>
      <c r="BN45" s="59"/>
      <c r="BO45" s="64"/>
      <c r="BT45" s="64"/>
      <c r="BU45" s="64"/>
      <c r="BV45" s="64"/>
    </row>
    <row r="46" spans="1:74" ht="15" hidden="1">
      <c r="A46" s="370">
        <v>39</v>
      </c>
      <c r="B46" s="232" t="str">
        <f>IF(D46&amp;E46="","",COUNT(B$8:B45)+1)</f>
        <v/>
      </c>
      <c r="C46" s="16"/>
      <c r="D46" s="179"/>
      <c r="E46" s="179"/>
      <c r="F46" s="179"/>
      <c r="G46" s="180"/>
      <c r="H46" s="173"/>
      <c r="I46" s="321"/>
      <c r="J46" s="17"/>
      <c r="K46" s="18"/>
      <c r="L46" s="19"/>
      <c r="M46" s="19"/>
      <c r="N46" s="227"/>
      <c r="O46" s="288"/>
      <c r="P46" s="18"/>
      <c r="Q46" s="152"/>
      <c r="R46" s="237"/>
      <c r="S46" s="167"/>
      <c r="T46" s="109"/>
      <c r="U46" s="253"/>
      <c r="V46" s="366"/>
      <c r="W46" s="249"/>
      <c r="X46" s="264"/>
      <c r="Y46" s="369"/>
      <c r="Z46" s="276"/>
      <c r="AA46" s="366"/>
      <c r="AB46" s="269"/>
      <c r="AC46" s="264"/>
      <c r="AD46" s="368"/>
      <c r="AE46" s="276"/>
      <c r="AF46" s="262"/>
      <c r="AG46" s="263"/>
      <c r="AH46" s="265"/>
      <c r="AI46" s="279"/>
      <c r="AJ46" s="268"/>
      <c r="AK46" s="274"/>
      <c r="AL46" s="275"/>
      <c r="AM46" s="265"/>
      <c r="AN46" s="268"/>
      <c r="AO46" s="268"/>
      <c r="BB46" s="412" t="str">
        <f t="shared" si="6"/>
        <v/>
      </c>
      <c r="BC46" s="412" t="str">
        <f t="shared" si="2"/>
        <v/>
      </c>
      <c r="BD46" s="413" t="str">
        <f t="shared" si="7"/>
        <v/>
      </c>
      <c r="BE46" s="411"/>
      <c r="BF46" s="411"/>
      <c r="BG46" s="411"/>
      <c r="BH46" s="411"/>
      <c r="BI46" s="411"/>
      <c r="BJ46" s="64"/>
      <c r="BK46" s="64"/>
      <c r="BL46" s="138"/>
      <c r="BN46" s="59"/>
      <c r="BO46" s="64"/>
      <c r="BT46" s="64"/>
      <c r="BU46" s="64"/>
      <c r="BV46" s="64"/>
    </row>
    <row r="47" spans="1:74" ht="15" hidden="1">
      <c r="A47" s="370">
        <v>40</v>
      </c>
      <c r="B47" s="233" t="str">
        <f>IF(D47&amp;E47="","",COUNT(B$8:B46)+1)</f>
        <v/>
      </c>
      <c r="C47" s="20"/>
      <c r="D47" s="181"/>
      <c r="E47" s="181"/>
      <c r="F47" s="181"/>
      <c r="G47" s="182"/>
      <c r="H47" s="174"/>
      <c r="I47" s="322"/>
      <c r="J47" s="21"/>
      <c r="K47" s="22"/>
      <c r="L47" s="23"/>
      <c r="M47" s="23"/>
      <c r="N47" s="229"/>
      <c r="O47" s="289"/>
      <c r="P47" s="22"/>
      <c r="Q47" s="153"/>
      <c r="R47" s="238"/>
      <c r="S47" s="168"/>
      <c r="T47" s="111"/>
      <c r="U47" s="254"/>
      <c r="V47" s="366"/>
      <c r="W47" s="249"/>
      <c r="X47" s="264"/>
      <c r="Y47" s="369"/>
      <c r="Z47" s="276"/>
      <c r="AA47" s="366"/>
      <c r="AB47" s="269"/>
      <c r="AC47" s="264"/>
      <c r="AD47" s="368"/>
      <c r="AE47" s="276"/>
      <c r="AF47" s="262"/>
      <c r="AG47" s="263"/>
      <c r="AH47" s="265"/>
      <c r="AI47" s="279"/>
      <c r="AJ47" s="268"/>
      <c r="AK47" s="274"/>
      <c r="AL47" s="275"/>
      <c r="AM47" s="265"/>
      <c r="AN47" s="268"/>
      <c r="AO47" s="268"/>
      <c r="BB47" s="412" t="str">
        <f t="shared" si="6"/>
        <v/>
      </c>
      <c r="BC47" s="412" t="str">
        <f t="shared" si="2"/>
        <v/>
      </c>
      <c r="BD47" s="413" t="str">
        <f t="shared" si="7"/>
        <v/>
      </c>
      <c r="BE47" s="411"/>
      <c r="BF47" s="411"/>
      <c r="BG47" s="411"/>
      <c r="BH47" s="411"/>
      <c r="BI47" s="411"/>
      <c r="BJ47" s="64"/>
      <c r="BK47" s="64"/>
      <c r="BL47" s="138"/>
      <c r="BN47" s="59"/>
      <c r="BO47" s="64"/>
      <c r="BT47" s="64"/>
      <c r="BU47" s="64"/>
      <c r="BV47" s="64"/>
    </row>
    <row r="48" spans="1:74" ht="15" hidden="1">
      <c r="A48" s="370">
        <v>41</v>
      </c>
      <c r="B48" s="234" t="str">
        <f>IF(D48&amp;E48="","",COUNT(B$8:B47)+1)</f>
        <v/>
      </c>
      <c r="C48" s="24"/>
      <c r="D48" s="183"/>
      <c r="E48" s="183"/>
      <c r="F48" s="183"/>
      <c r="G48" s="184"/>
      <c r="H48" s="175"/>
      <c r="I48" s="323"/>
      <c r="J48" s="25"/>
      <c r="K48" s="26"/>
      <c r="L48" s="26"/>
      <c r="M48" s="26"/>
      <c r="N48" s="230"/>
      <c r="O48" s="290"/>
      <c r="P48" s="26"/>
      <c r="Q48" s="154"/>
      <c r="R48" s="239"/>
      <c r="S48" s="166"/>
      <c r="T48" s="112"/>
      <c r="U48" s="255"/>
      <c r="V48" s="366"/>
      <c r="W48" s="249"/>
      <c r="X48" s="270"/>
      <c r="Y48" s="367"/>
      <c r="Z48" s="276"/>
      <c r="AA48" s="366"/>
      <c r="AB48" s="269"/>
      <c r="AC48" s="270"/>
      <c r="AD48" s="368"/>
      <c r="AE48" s="276"/>
      <c r="AF48" s="262"/>
      <c r="AG48" s="263"/>
      <c r="AH48" s="265"/>
      <c r="AI48" s="278"/>
      <c r="AJ48" s="268"/>
      <c r="AK48" s="274"/>
      <c r="AL48" s="275"/>
      <c r="AM48" s="265"/>
      <c r="AN48" s="268"/>
      <c r="AO48" s="268"/>
      <c r="BB48" s="412" t="str">
        <f t="shared" si="6"/>
        <v/>
      </c>
      <c r="BC48" s="412" t="str">
        <f t="shared" si="2"/>
        <v/>
      </c>
      <c r="BD48" s="413" t="str">
        <f t="shared" si="7"/>
        <v/>
      </c>
      <c r="BE48" s="411"/>
      <c r="BF48" s="411"/>
      <c r="BG48" s="411"/>
      <c r="BH48" s="411"/>
      <c r="BI48" s="411"/>
      <c r="BJ48" s="64"/>
      <c r="BK48" s="64"/>
      <c r="BL48" s="138"/>
      <c r="BN48" s="59"/>
      <c r="BO48" s="64"/>
      <c r="BT48" s="64"/>
      <c r="BU48" s="64"/>
      <c r="BV48" s="64"/>
    </row>
    <row r="49" spans="1:74" ht="15" hidden="1">
      <c r="A49" s="370">
        <v>42</v>
      </c>
      <c r="B49" s="232" t="str">
        <f>IF(D49&amp;E49="","",COUNT(B$8:B48)+1)</f>
        <v/>
      </c>
      <c r="C49" s="16"/>
      <c r="D49" s="179"/>
      <c r="E49" s="179"/>
      <c r="F49" s="179"/>
      <c r="G49" s="180"/>
      <c r="H49" s="173"/>
      <c r="I49" s="321"/>
      <c r="J49" s="17"/>
      <c r="K49" s="18"/>
      <c r="L49" s="19"/>
      <c r="M49" s="19"/>
      <c r="N49" s="227"/>
      <c r="O49" s="288"/>
      <c r="P49" s="18"/>
      <c r="Q49" s="152"/>
      <c r="R49" s="237"/>
      <c r="S49" s="167"/>
      <c r="T49" s="109"/>
      <c r="U49" s="253"/>
      <c r="V49" s="366"/>
      <c r="W49" s="249"/>
      <c r="X49" s="264"/>
      <c r="Y49" s="367"/>
      <c r="Z49" s="276"/>
      <c r="AA49" s="366"/>
      <c r="AB49" s="269"/>
      <c r="AC49" s="264"/>
      <c r="AD49" s="368"/>
      <c r="AE49" s="276"/>
      <c r="AF49" s="262"/>
      <c r="AG49" s="263"/>
      <c r="AH49" s="265"/>
      <c r="AI49" s="278"/>
      <c r="AJ49" s="268"/>
      <c r="AK49" s="274"/>
      <c r="AL49" s="275"/>
      <c r="AM49" s="265"/>
      <c r="AN49" s="268"/>
      <c r="AO49" s="268"/>
      <c r="BB49" s="412" t="str">
        <f t="shared" si="6"/>
        <v/>
      </c>
      <c r="BC49" s="412" t="str">
        <f t="shared" si="2"/>
        <v/>
      </c>
      <c r="BD49" s="413" t="str">
        <f t="shared" si="7"/>
        <v/>
      </c>
      <c r="BE49" s="411"/>
      <c r="BF49" s="411"/>
      <c r="BG49" s="411"/>
      <c r="BH49" s="411"/>
      <c r="BI49" s="411"/>
      <c r="BJ49" s="64"/>
      <c r="BK49" s="64"/>
      <c r="BL49" s="138"/>
      <c r="BN49" s="59"/>
      <c r="BO49" s="64"/>
      <c r="BT49" s="64"/>
      <c r="BU49" s="64"/>
      <c r="BV49" s="64"/>
    </row>
    <row r="50" spans="1:74" ht="15" hidden="1">
      <c r="A50" s="370">
        <v>43</v>
      </c>
      <c r="B50" s="232" t="str">
        <f>IF(D50&amp;E50="","",COUNT(B$8:B49)+1)</f>
        <v/>
      </c>
      <c r="C50" s="16"/>
      <c r="D50" s="179"/>
      <c r="E50" s="179"/>
      <c r="F50" s="179"/>
      <c r="G50" s="180"/>
      <c r="H50" s="173"/>
      <c r="I50" s="321"/>
      <c r="J50" s="17"/>
      <c r="K50" s="18"/>
      <c r="L50" s="19"/>
      <c r="M50" s="19"/>
      <c r="N50" s="227"/>
      <c r="O50" s="288"/>
      <c r="P50" s="18"/>
      <c r="Q50" s="152"/>
      <c r="R50" s="237"/>
      <c r="S50" s="167"/>
      <c r="T50" s="109"/>
      <c r="U50" s="253"/>
      <c r="V50" s="366"/>
      <c r="W50" s="249"/>
      <c r="X50" s="264"/>
      <c r="Y50" s="369"/>
      <c r="Z50" s="276"/>
      <c r="AA50" s="366"/>
      <c r="AB50" s="269"/>
      <c r="AC50" s="264"/>
      <c r="AD50" s="368"/>
      <c r="AE50" s="276"/>
      <c r="AF50" s="262"/>
      <c r="AG50" s="263"/>
      <c r="AH50" s="265"/>
      <c r="AI50" s="279"/>
      <c r="AJ50" s="268"/>
      <c r="AK50" s="274"/>
      <c r="AL50" s="275"/>
      <c r="AM50" s="265"/>
      <c r="AN50" s="268"/>
      <c r="AO50" s="268"/>
      <c r="BB50" s="412" t="str">
        <f t="shared" si="6"/>
        <v/>
      </c>
      <c r="BC50" s="412" t="str">
        <f t="shared" si="2"/>
        <v/>
      </c>
      <c r="BD50" s="413" t="str">
        <f t="shared" si="7"/>
        <v/>
      </c>
      <c r="BE50" s="411"/>
      <c r="BF50" s="411"/>
      <c r="BG50" s="411"/>
      <c r="BH50" s="411"/>
      <c r="BI50" s="411"/>
      <c r="BJ50" s="64"/>
      <c r="BK50" s="64"/>
      <c r="BL50" s="138"/>
      <c r="BN50" s="59"/>
      <c r="BO50" s="64"/>
      <c r="BT50" s="64"/>
      <c r="BU50" s="64"/>
      <c r="BV50" s="64"/>
    </row>
    <row r="51" spans="1:74" ht="15" hidden="1">
      <c r="A51" s="370">
        <v>44</v>
      </c>
      <c r="B51" s="232" t="str">
        <f>IF(D51&amp;E51="","",COUNT(B$8:B50)+1)</f>
        <v/>
      </c>
      <c r="C51" s="16"/>
      <c r="D51" s="179"/>
      <c r="E51" s="179"/>
      <c r="F51" s="179"/>
      <c r="G51" s="180"/>
      <c r="H51" s="173"/>
      <c r="I51" s="321"/>
      <c r="J51" s="17"/>
      <c r="K51" s="18"/>
      <c r="L51" s="19"/>
      <c r="M51" s="19"/>
      <c r="N51" s="227"/>
      <c r="O51" s="288"/>
      <c r="P51" s="18"/>
      <c r="Q51" s="152"/>
      <c r="R51" s="237"/>
      <c r="S51" s="167"/>
      <c r="T51" s="109"/>
      <c r="U51" s="253"/>
      <c r="V51" s="366"/>
      <c r="W51" s="249"/>
      <c r="X51" s="264"/>
      <c r="Y51" s="369"/>
      <c r="Z51" s="276"/>
      <c r="AA51" s="366"/>
      <c r="AB51" s="269"/>
      <c r="AC51" s="264"/>
      <c r="AD51" s="368"/>
      <c r="AE51" s="276"/>
      <c r="AF51" s="262"/>
      <c r="AG51" s="263"/>
      <c r="AH51" s="265"/>
      <c r="AI51" s="279"/>
      <c r="AJ51" s="268"/>
      <c r="AK51" s="274"/>
      <c r="AL51" s="275"/>
      <c r="AM51" s="265"/>
      <c r="AN51" s="268"/>
      <c r="AO51" s="268"/>
      <c r="BB51" s="412" t="str">
        <f t="shared" si="6"/>
        <v/>
      </c>
      <c r="BC51" s="412" t="str">
        <f t="shared" si="2"/>
        <v/>
      </c>
      <c r="BD51" s="413" t="str">
        <f t="shared" si="7"/>
        <v/>
      </c>
      <c r="BE51" s="411"/>
      <c r="BF51" s="411"/>
      <c r="BG51" s="411"/>
      <c r="BH51" s="411"/>
      <c r="BI51" s="411"/>
      <c r="BJ51" s="64"/>
      <c r="BK51" s="64"/>
      <c r="BL51" s="138"/>
      <c r="BN51" s="59"/>
      <c r="BO51" s="64"/>
      <c r="BT51" s="64"/>
      <c r="BU51" s="64"/>
      <c r="BV51" s="64"/>
    </row>
    <row r="52" spans="1:74" ht="15" hidden="1">
      <c r="A52" s="370">
        <v>45</v>
      </c>
      <c r="B52" s="233" t="str">
        <f>IF(D52&amp;E52="","",COUNT(B$8:B51)+1)</f>
        <v/>
      </c>
      <c r="C52" s="20"/>
      <c r="D52" s="181"/>
      <c r="E52" s="181"/>
      <c r="F52" s="181"/>
      <c r="G52" s="182"/>
      <c r="H52" s="174"/>
      <c r="I52" s="322"/>
      <c r="J52" s="21"/>
      <c r="K52" s="22"/>
      <c r="L52" s="23"/>
      <c r="M52" s="23"/>
      <c r="N52" s="229"/>
      <c r="O52" s="289"/>
      <c r="P52" s="22"/>
      <c r="Q52" s="153"/>
      <c r="R52" s="238"/>
      <c r="S52" s="168"/>
      <c r="T52" s="111"/>
      <c r="U52" s="254"/>
      <c r="V52" s="366"/>
      <c r="W52" s="249"/>
      <c r="X52" s="264"/>
      <c r="Y52" s="369"/>
      <c r="Z52" s="276"/>
      <c r="AA52" s="366"/>
      <c r="AB52" s="269"/>
      <c r="AC52" s="264"/>
      <c r="AD52" s="368"/>
      <c r="AE52" s="276"/>
      <c r="AF52" s="262"/>
      <c r="AG52" s="263"/>
      <c r="AH52" s="265"/>
      <c r="AI52" s="279"/>
      <c r="AJ52" s="268"/>
      <c r="AK52" s="274"/>
      <c r="AL52" s="275"/>
      <c r="AM52" s="265"/>
      <c r="AN52" s="268"/>
      <c r="AO52" s="268"/>
      <c r="BB52" s="412" t="str">
        <f t="shared" si="6"/>
        <v/>
      </c>
      <c r="BC52" s="412" t="str">
        <f t="shared" si="2"/>
        <v/>
      </c>
      <c r="BD52" s="413" t="str">
        <f t="shared" si="7"/>
        <v/>
      </c>
      <c r="BE52" s="411"/>
      <c r="BF52" s="411"/>
      <c r="BG52" s="411"/>
      <c r="BH52" s="411"/>
      <c r="BI52" s="411"/>
      <c r="BJ52" s="64"/>
      <c r="BK52" s="64"/>
      <c r="BL52" s="138"/>
      <c r="BN52" s="59"/>
      <c r="BO52" s="64"/>
      <c r="BT52" s="64"/>
      <c r="BU52" s="64"/>
      <c r="BV52" s="64"/>
    </row>
    <row r="53" spans="1:74" ht="15" hidden="1">
      <c r="A53" s="370">
        <v>46</v>
      </c>
      <c r="B53" s="234" t="str">
        <f>IF(D53&amp;E53="","",COUNT(B$8:B52)+1)</f>
        <v/>
      </c>
      <c r="C53" s="24"/>
      <c r="D53" s="183"/>
      <c r="E53" s="183"/>
      <c r="F53" s="183"/>
      <c r="G53" s="184"/>
      <c r="H53" s="175"/>
      <c r="I53" s="323"/>
      <c r="J53" s="25"/>
      <c r="K53" s="26"/>
      <c r="L53" s="26"/>
      <c r="M53" s="26"/>
      <c r="N53" s="230"/>
      <c r="O53" s="290"/>
      <c r="P53" s="26"/>
      <c r="Q53" s="154"/>
      <c r="R53" s="239"/>
      <c r="S53" s="166"/>
      <c r="T53" s="112"/>
      <c r="U53" s="255"/>
      <c r="V53" s="366"/>
      <c r="W53" s="249"/>
      <c r="X53" s="270"/>
      <c r="Y53" s="367"/>
      <c r="Z53" s="276"/>
      <c r="AA53" s="366"/>
      <c r="AB53" s="269"/>
      <c r="AC53" s="270"/>
      <c r="AD53" s="368"/>
      <c r="AE53" s="276"/>
      <c r="AF53" s="262"/>
      <c r="AG53" s="263"/>
      <c r="AH53" s="265"/>
      <c r="AI53" s="278"/>
      <c r="AJ53" s="268"/>
      <c r="AK53" s="274"/>
      <c r="AL53" s="275"/>
      <c r="AM53" s="265"/>
      <c r="AN53" s="268"/>
      <c r="AO53" s="268"/>
      <c r="BB53" s="412" t="str">
        <f t="shared" si="6"/>
        <v/>
      </c>
      <c r="BC53" s="412" t="str">
        <f t="shared" si="2"/>
        <v/>
      </c>
      <c r="BD53" s="413" t="str">
        <f t="shared" si="7"/>
        <v/>
      </c>
      <c r="BE53" s="411"/>
      <c r="BF53" s="411"/>
      <c r="BG53" s="411"/>
      <c r="BH53" s="411"/>
      <c r="BI53" s="411"/>
      <c r="BJ53" s="64"/>
      <c r="BK53" s="64"/>
      <c r="BL53" s="138"/>
      <c r="BN53" s="59"/>
      <c r="BO53" s="64"/>
      <c r="BT53" s="64"/>
      <c r="BU53" s="64"/>
      <c r="BV53" s="64"/>
    </row>
    <row r="54" spans="1:74" ht="15" hidden="1">
      <c r="A54" s="370">
        <v>47</v>
      </c>
      <c r="B54" s="232" t="str">
        <f>IF(D54&amp;E54="","",COUNT(B$8:B53)+1)</f>
        <v/>
      </c>
      <c r="C54" s="16"/>
      <c r="D54" s="179"/>
      <c r="E54" s="179"/>
      <c r="F54" s="179"/>
      <c r="G54" s="180"/>
      <c r="H54" s="173"/>
      <c r="I54" s="321"/>
      <c r="J54" s="17"/>
      <c r="K54" s="18"/>
      <c r="L54" s="19"/>
      <c r="M54" s="19"/>
      <c r="N54" s="227"/>
      <c r="O54" s="288"/>
      <c r="P54" s="18"/>
      <c r="Q54" s="152"/>
      <c r="R54" s="237"/>
      <c r="S54" s="167"/>
      <c r="T54" s="109"/>
      <c r="U54" s="253"/>
      <c r="V54" s="366"/>
      <c r="W54" s="249"/>
      <c r="X54" s="264"/>
      <c r="Y54" s="367"/>
      <c r="Z54" s="276"/>
      <c r="AA54" s="366"/>
      <c r="AB54" s="269"/>
      <c r="AC54" s="264"/>
      <c r="AD54" s="368"/>
      <c r="AE54" s="276"/>
      <c r="AF54" s="262"/>
      <c r="AG54" s="263"/>
      <c r="AH54" s="265"/>
      <c r="AI54" s="278"/>
      <c r="AJ54" s="268"/>
      <c r="AK54" s="274"/>
      <c r="AL54" s="275"/>
      <c r="AM54" s="265"/>
      <c r="AN54" s="268"/>
      <c r="AO54" s="268"/>
      <c r="BB54" s="412" t="str">
        <f t="shared" si="6"/>
        <v/>
      </c>
      <c r="BC54" s="412" t="str">
        <f t="shared" si="2"/>
        <v/>
      </c>
      <c r="BD54" s="413" t="str">
        <f t="shared" si="7"/>
        <v/>
      </c>
      <c r="BE54" s="411"/>
      <c r="BF54" s="411"/>
      <c r="BG54" s="411"/>
      <c r="BH54" s="411"/>
      <c r="BI54" s="411"/>
      <c r="BJ54" s="64"/>
      <c r="BK54" s="64"/>
      <c r="BL54" s="138"/>
      <c r="BN54" s="59"/>
      <c r="BO54" s="64"/>
      <c r="BT54" s="64"/>
      <c r="BU54" s="64"/>
      <c r="BV54" s="64"/>
    </row>
    <row r="55" spans="1:74" ht="15" hidden="1">
      <c r="A55" s="370">
        <v>48</v>
      </c>
      <c r="B55" s="232" t="str">
        <f>IF(D55&amp;E55="","",COUNT(B$8:B54)+1)</f>
        <v/>
      </c>
      <c r="C55" s="16"/>
      <c r="D55" s="179"/>
      <c r="E55" s="179"/>
      <c r="F55" s="179"/>
      <c r="G55" s="180"/>
      <c r="H55" s="173"/>
      <c r="I55" s="321"/>
      <c r="J55" s="17"/>
      <c r="K55" s="18"/>
      <c r="L55" s="19"/>
      <c r="M55" s="19"/>
      <c r="N55" s="227"/>
      <c r="O55" s="288"/>
      <c r="P55" s="18" t="str">
        <f t="shared" si="5"/>
        <v/>
      </c>
      <c r="Q55" s="152"/>
      <c r="R55" s="237"/>
      <c r="S55" s="167"/>
      <c r="T55" s="109"/>
      <c r="U55" s="253"/>
      <c r="V55" s="366"/>
      <c r="W55" s="249"/>
      <c r="X55" s="264"/>
      <c r="Y55" s="369"/>
      <c r="Z55" s="276"/>
      <c r="AA55" s="366"/>
      <c r="AB55" s="269"/>
      <c r="AC55" s="264"/>
      <c r="AD55" s="368"/>
      <c r="AE55" s="276"/>
      <c r="AF55" s="262"/>
      <c r="AG55" s="263"/>
      <c r="AH55" s="265"/>
      <c r="AI55" s="279"/>
      <c r="AJ55" s="268"/>
      <c r="AK55" s="274"/>
      <c r="AL55" s="275"/>
      <c r="AM55" s="265"/>
      <c r="AN55" s="268"/>
      <c r="AO55" s="268"/>
      <c r="BB55" s="412" t="str">
        <f t="shared" si="6"/>
        <v/>
      </c>
      <c r="BC55" s="412" t="str">
        <f t="shared" si="2"/>
        <v/>
      </c>
      <c r="BD55" s="413" t="str">
        <f t="shared" si="7"/>
        <v/>
      </c>
      <c r="BE55" s="411"/>
      <c r="BF55" s="411"/>
      <c r="BG55" s="411"/>
      <c r="BH55" s="411"/>
      <c r="BI55" s="411"/>
      <c r="BJ55" s="64"/>
      <c r="BK55" s="64"/>
      <c r="BL55" s="138"/>
      <c r="BN55" s="59"/>
      <c r="BO55" s="64"/>
      <c r="BT55" s="64"/>
      <c r="BU55" s="64"/>
      <c r="BV55" s="64"/>
    </row>
    <row r="56" spans="1:74" ht="15" hidden="1">
      <c r="A56" s="370">
        <v>49</v>
      </c>
      <c r="B56" s="232" t="str">
        <f>IF(D56&amp;E56="","",COUNT(B$8:B55)+1)</f>
        <v/>
      </c>
      <c r="C56" s="16"/>
      <c r="D56" s="179"/>
      <c r="E56" s="179"/>
      <c r="F56" s="179"/>
      <c r="G56" s="180"/>
      <c r="H56" s="173"/>
      <c r="I56" s="321"/>
      <c r="J56" s="17"/>
      <c r="K56" s="18"/>
      <c r="L56" s="19"/>
      <c r="M56" s="19"/>
      <c r="N56" s="227"/>
      <c r="O56" s="288"/>
      <c r="P56" s="18" t="str">
        <f t="shared" si="5"/>
        <v/>
      </c>
      <c r="Q56" s="152"/>
      <c r="R56" s="237"/>
      <c r="S56" s="167"/>
      <c r="T56" s="109"/>
      <c r="U56" s="253"/>
      <c r="V56" s="366"/>
      <c r="W56" s="249"/>
      <c r="X56" s="264"/>
      <c r="Y56" s="369"/>
      <c r="Z56" s="276"/>
      <c r="AA56" s="366"/>
      <c r="AB56" s="269"/>
      <c r="AC56" s="264"/>
      <c r="AD56" s="368"/>
      <c r="AE56" s="276"/>
      <c r="AF56" s="262"/>
      <c r="AG56" s="263"/>
      <c r="AH56" s="265"/>
      <c r="AI56" s="279"/>
      <c r="AJ56" s="268"/>
      <c r="AK56" s="274"/>
      <c r="AL56" s="275"/>
      <c r="AM56" s="265"/>
      <c r="AN56" s="268"/>
      <c r="AO56" s="268"/>
      <c r="BB56" s="412" t="str">
        <f t="shared" si="6"/>
        <v/>
      </c>
      <c r="BC56" s="412" t="str">
        <f t="shared" si="2"/>
        <v/>
      </c>
      <c r="BD56" s="413" t="str">
        <f t="shared" si="7"/>
        <v/>
      </c>
      <c r="BE56" s="411"/>
      <c r="BF56" s="411"/>
      <c r="BG56" s="411"/>
      <c r="BH56" s="411"/>
      <c r="BI56" s="411"/>
      <c r="BJ56" s="64"/>
      <c r="BK56" s="64"/>
      <c r="BL56" s="138"/>
      <c r="BN56" s="59"/>
      <c r="BO56" s="64"/>
      <c r="BT56" s="64"/>
      <c r="BU56" s="64"/>
      <c r="BV56" s="64"/>
    </row>
    <row r="57" spans="1:74" ht="15.45" hidden="1" thickBot="1">
      <c r="A57" s="370">
        <v>50</v>
      </c>
      <c r="B57" s="235" t="str">
        <f>IF(D57&amp;E57="","",COUNT(B$8:B56)+1)</f>
        <v/>
      </c>
      <c r="C57" s="113"/>
      <c r="D57" s="185"/>
      <c r="E57" s="185"/>
      <c r="F57" s="185"/>
      <c r="G57" s="186"/>
      <c r="H57" s="176"/>
      <c r="I57" s="324"/>
      <c r="J57" s="114"/>
      <c r="K57" s="115"/>
      <c r="L57" s="116"/>
      <c r="M57" s="116"/>
      <c r="N57" s="116"/>
      <c r="O57" s="291"/>
      <c r="P57" s="115" t="str">
        <f t="shared" si="5"/>
        <v/>
      </c>
      <c r="Q57" s="155"/>
      <c r="R57" s="240"/>
      <c r="S57" s="169"/>
      <c r="T57" s="216"/>
      <c r="U57" s="256"/>
      <c r="V57" s="366"/>
      <c r="W57" s="249"/>
      <c r="X57" s="264"/>
      <c r="Y57" s="369"/>
      <c r="Z57" s="276"/>
      <c r="AA57" s="366"/>
      <c r="AB57" s="269"/>
      <c r="AC57" s="264"/>
      <c r="AD57" s="368"/>
      <c r="AE57" s="276"/>
      <c r="AF57" s="262"/>
      <c r="AG57" s="263"/>
      <c r="AH57" s="265"/>
      <c r="AI57" s="279"/>
      <c r="AJ57" s="268"/>
      <c r="AK57" s="274"/>
      <c r="AL57" s="275"/>
      <c r="AM57" s="265"/>
      <c r="AN57" s="268"/>
      <c r="AO57" s="268"/>
      <c r="BB57" s="412" t="str">
        <f t="shared" si="6"/>
        <v/>
      </c>
      <c r="BC57" s="412" t="str">
        <f t="shared" si="2"/>
        <v/>
      </c>
      <c r="BD57" s="413" t="str">
        <f t="shared" si="7"/>
        <v/>
      </c>
      <c r="BE57" s="411"/>
      <c r="BF57" s="411"/>
      <c r="BG57" s="411"/>
      <c r="BH57" s="411"/>
      <c r="BI57" s="411"/>
      <c r="BJ57" s="64"/>
      <c r="BK57" s="64"/>
      <c r="BL57" s="138"/>
      <c r="BN57" s="59"/>
      <c r="BO57" s="64"/>
      <c r="BT57" s="64"/>
      <c r="BU57" s="64"/>
      <c r="BV57" s="64"/>
    </row>
    <row r="58" spans="1:74">
      <c r="A58" s="370"/>
    </row>
    <row r="59" spans="1:74">
      <c r="A59" s="370"/>
    </row>
  </sheetData>
  <sheetProtection algorithmName="SHA-512" hashValue="Rr69fQMGX2ifZKLoLB7sGordKNwgSivp+X68UPtvY7nRKt2YjX7OOIQzflNxcxAR4prVyd5nWy2QGEqBUCkILw==" saltValue="WRjwBoZ5NLQtwa0961BogA==" spinCount="100000" sheet="1"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28">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 ref="Q2:R2"/>
    <mergeCell ref="Q3:R3"/>
    <mergeCell ref="T4:T5"/>
    <mergeCell ref="U4:U5"/>
    <mergeCell ref="R4:R5"/>
    <mergeCell ref="S4:S5"/>
    <mergeCell ref="Q4:Q5"/>
    <mergeCell ref="V4:V5"/>
    <mergeCell ref="W4:W5"/>
    <mergeCell ref="X4:X5"/>
    <mergeCell ref="Y4:Y5"/>
    <mergeCell ref="Z4:Z5"/>
  </mergeCells>
  <phoneticPr fontId="1"/>
  <dataValidations count="11">
    <dataValidation type="list" allowBlank="1" showInputMessage="1" showErrorMessage="1" sqref="J6:J57" xr:uid="{00000000-0002-0000-0100-000000000000}">
      <formula1>"男,女"</formula1>
    </dataValidation>
    <dataValidation type="list" allowBlank="1" showInputMessage="1" showErrorMessage="1" sqref="AJ8:AJ57 AE8:AE57 AO8:AO57 U8:U57 Z8:Z57" xr:uid="{00000000-0002-0000-0100-000001000000}">
      <formula1>"○, "</formula1>
    </dataValidation>
    <dataValidation imeMode="halfAlpha" allowBlank="1" showInputMessage="1" showErrorMessage="1" sqref="C8:C57 AG8:AG57 AB8:AB57 P8:P57 H33:H57" xr:uid="{00000000-0002-0000-0100-000003000000}"/>
    <dataValidation imeMode="halfKatakana" allowBlank="1" showInputMessage="1" showErrorMessage="1" sqref="F8:G58" xr:uid="{00000000-0002-0000-0100-000004000000}"/>
    <dataValidation type="list" allowBlank="1" showErrorMessage="1" sqref="AA11" xr:uid="{00000000-0002-0000-0100-000005000000}">
      <formula1>INDIRECT($BL11)</formula1>
    </dataValidation>
    <dataValidation type="list" allowBlank="1" showInputMessage="1" showErrorMessage="1" sqref="V33:V57" xr:uid="{00000000-0002-0000-0100-000006000000}">
      <formula1>INDIRECT($BJ33)</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InputMessage="1" showErrorMessage="1" sqref="Q8:Q57" xr:uid="{00000000-0002-0000-0100-000009000000}">
      <formula1>INDIRECT($BD8)</formula1>
    </dataValidation>
    <dataValidation imeMode="off" allowBlank="1" showInputMessage="1" showErrorMessage="1" sqref="K8:N58 H8:H32" xr:uid="{00000000-0002-0000-0100-00000A000000}"/>
    <dataValidation type="list" allowBlank="1" showInputMessage="1" showErrorMessage="1" sqref="V8:V32" xr:uid="{B781412F-46D2-4240-83C7-26575C28EAB6}">
      <formula1>INDIRECT($BH8)</formula1>
    </dataValidation>
  </dataValidations>
  <printOptions horizontalCentered="1"/>
  <pageMargins left="0.19685039370078741" right="0.19685039370078741" top="0.32" bottom="0.21" header="0.31496062992125984" footer="0.24"/>
  <pageSetup paperSize="9" scale="68"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IF($V33="","",(データ!$Y$2:$Y$9))</xm:f>
          </x14:formula1>
          <xm:sqref>Y33:Y57</xm:sqref>
        </x14:dataValidation>
        <x14:dataValidation type="list" allowBlank="1" showInputMessage="1" showErrorMessage="1" xr:uid="{00000000-0002-0000-0100-00000D000000}">
          <x14:formula1>
            <xm:f>IF($AA8="","",(データ!$Y$2:$Y$9))</xm:f>
          </x14:formula1>
          <xm:sqref>AD8:AD57</xm:sqref>
        </x14:dataValidation>
        <x14:dataValidation type="list" allowBlank="1" showInputMessage="1" showErrorMessage="1" xr:uid="{00000000-0002-0000-0100-00000E000000}">
          <x14:formula1>
            <xm:f>データ!$M$2:$M$5</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19" ySplit="16" topLeftCell="V17" activePane="bottomRight" state="frozen"/>
      <selection pane="topRight" activeCell="T1" sqref="T1"/>
      <selection pane="bottomLeft" activeCell="A17" sqref="A17"/>
      <selection pane="bottomRight" activeCell="E5" sqref="E5:I5"/>
    </sheetView>
  </sheetViews>
  <sheetFormatPr defaultColWidth="9" defaultRowHeight="13.3"/>
  <cols>
    <col min="1" max="1" width="1.23046875" style="75" customWidth="1"/>
    <col min="2" max="2" width="7.15234375" style="87" customWidth="1"/>
    <col min="3" max="3" width="7.61328125" style="87" customWidth="1"/>
    <col min="4" max="6" width="6.15234375" style="88" customWidth="1"/>
    <col min="7" max="7" width="7.23046875" style="75" customWidth="1"/>
    <col min="8" max="9" width="7" style="75" customWidth="1"/>
    <col min="10" max="12" width="7.4609375" style="87" customWidth="1"/>
    <col min="13" max="15" width="7.4609375" style="88" customWidth="1"/>
    <col min="16" max="19" width="7" style="88" customWidth="1"/>
    <col min="20" max="20" width="0.3828125" style="75" customWidth="1"/>
    <col min="21" max="21" width="9" style="75"/>
    <col min="22" max="22" width="3.4609375" style="75" bestFit="1" customWidth="1"/>
    <col min="23" max="23" width="3.84375" style="75" customWidth="1"/>
    <col min="24" max="28" width="3.23046875" style="75" customWidth="1"/>
    <col min="29" max="16384" width="9" style="75"/>
  </cols>
  <sheetData>
    <row r="1" spans="2:238" ht="4.5" customHeight="1" thickBot="1">
      <c r="B1" s="217" t="s">
        <v>95</v>
      </c>
      <c r="C1" s="217"/>
      <c r="D1" s="218"/>
      <c r="E1" s="218"/>
      <c r="F1" s="218"/>
      <c r="G1" s="218"/>
      <c r="H1" s="218"/>
      <c r="I1" s="218"/>
      <c r="J1" s="218"/>
      <c r="K1" s="218"/>
      <c r="L1" s="218"/>
      <c r="M1" s="218"/>
      <c r="N1" s="217"/>
      <c r="O1" s="129"/>
      <c r="P1" s="129"/>
      <c r="Q1" s="129"/>
      <c r="R1" s="129"/>
      <c r="S1" s="129"/>
    </row>
    <row r="2" spans="2:238" ht="21" customHeight="1">
      <c r="B2" s="603" t="s">
        <v>96</v>
      </c>
      <c r="C2" s="604"/>
      <c r="D2" s="604"/>
      <c r="E2" s="604"/>
      <c r="F2" s="604"/>
      <c r="G2" s="604"/>
      <c r="H2" s="604"/>
      <c r="I2" s="604"/>
      <c r="J2" s="604"/>
      <c r="K2" s="604"/>
      <c r="L2" s="604"/>
      <c r="M2" s="604"/>
      <c r="N2" s="604"/>
      <c r="O2" s="604"/>
      <c r="P2" s="604"/>
      <c r="Q2" s="604"/>
      <c r="R2" s="604"/>
      <c r="S2" s="605"/>
    </row>
    <row r="3" spans="2:238" ht="9" customHeight="1" thickBot="1">
      <c r="B3" s="606"/>
      <c r="C3" s="607"/>
      <c r="D3" s="607"/>
      <c r="E3" s="607"/>
      <c r="F3" s="607"/>
      <c r="G3" s="607"/>
      <c r="H3" s="607"/>
      <c r="I3" s="607"/>
      <c r="J3" s="607"/>
      <c r="K3" s="607"/>
      <c r="L3" s="607"/>
      <c r="M3" s="607"/>
      <c r="N3" s="607"/>
      <c r="O3" s="607"/>
      <c r="P3" s="607"/>
      <c r="Q3" s="607"/>
      <c r="R3" s="607"/>
      <c r="S3" s="608"/>
    </row>
    <row r="4" spans="2:238" ht="28.5" customHeight="1">
      <c r="B4" s="619" t="s">
        <v>97</v>
      </c>
      <c r="C4" s="620"/>
      <c r="D4" s="620"/>
      <c r="E4" s="621" t="s">
        <v>468</v>
      </c>
      <c r="F4" s="622"/>
      <c r="G4" s="622"/>
      <c r="H4" s="622"/>
      <c r="I4" s="622"/>
      <c r="J4" s="622"/>
      <c r="K4" s="622"/>
      <c r="L4" s="622"/>
      <c r="M4" s="622"/>
      <c r="N4" s="622"/>
      <c r="O4" s="622"/>
      <c r="P4" s="622"/>
      <c r="Q4" s="622"/>
      <c r="R4" s="622"/>
      <c r="S4" s="623"/>
    </row>
    <row r="5" spans="2:238" ht="25.2" customHeight="1">
      <c r="B5" s="624" t="s">
        <v>284</v>
      </c>
      <c r="C5" s="625"/>
      <c r="D5" s="625"/>
      <c r="E5" s="641"/>
      <c r="F5" s="642"/>
      <c r="G5" s="642"/>
      <c r="H5" s="642"/>
      <c r="I5" s="643"/>
      <c r="J5" s="647" t="s">
        <v>494</v>
      </c>
      <c r="K5" s="648"/>
      <c r="L5" s="649"/>
      <c r="M5" s="650"/>
      <c r="N5" s="626" t="s">
        <v>285</v>
      </c>
      <c r="O5" s="627"/>
      <c r="P5" s="641"/>
      <c r="Q5" s="642"/>
      <c r="R5" s="642"/>
      <c r="S5" s="699"/>
    </row>
    <row r="6" spans="2:238" ht="25.2" customHeight="1">
      <c r="B6" s="628" t="s">
        <v>536</v>
      </c>
      <c r="C6" s="629"/>
      <c r="D6" s="629"/>
      <c r="E6" s="644"/>
      <c r="F6" s="645"/>
      <c r="G6" s="645"/>
      <c r="H6" s="645"/>
      <c r="I6" s="646"/>
      <c r="J6" s="651"/>
      <c r="K6" s="652"/>
      <c r="L6" s="653"/>
      <c r="M6" s="654"/>
      <c r="N6" s="630" t="s">
        <v>286</v>
      </c>
      <c r="O6" s="631"/>
      <c r="P6" s="664"/>
      <c r="Q6" s="645"/>
      <c r="R6" s="645"/>
      <c r="S6" s="700"/>
    </row>
    <row r="7" spans="2:238" ht="25.2" customHeight="1">
      <c r="B7" s="609" t="s">
        <v>287</v>
      </c>
      <c r="C7" s="610"/>
      <c r="D7" s="611"/>
      <c r="E7" s="655" t="s">
        <v>495</v>
      </c>
      <c r="F7" s="656"/>
      <c r="G7" s="657"/>
      <c r="H7" s="658" t="s">
        <v>496</v>
      </c>
      <c r="I7" s="656"/>
      <c r="J7" s="657"/>
      <c r="K7" s="658" t="s">
        <v>497</v>
      </c>
      <c r="L7" s="656"/>
      <c r="M7" s="657"/>
      <c r="N7" s="615" t="s">
        <v>288</v>
      </c>
      <c r="O7" s="616"/>
      <c r="P7" s="665"/>
      <c r="Q7" s="662"/>
      <c r="R7" s="662"/>
      <c r="S7" s="701"/>
      <c r="ID7" s="75" t="s">
        <v>98</v>
      </c>
    </row>
    <row r="8" spans="2:238" ht="25.2" customHeight="1">
      <c r="B8" s="612"/>
      <c r="C8" s="613"/>
      <c r="D8" s="614"/>
      <c r="E8" s="659"/>
      <c r="F8" s="660"/>
      <c r="G8" s="660"/>
      <c r="H8" s="660"/>
      <c r="I8" s="660"/>
      <c r="J8" s="660"/>
      <c r="K8" s="660"/>
      <c r="L8" s="660"/>
      <c r="M8" s="657"/>
      <c r="N8" s="617"/>
      <c r="O8" s="618"/>
      <c r="P8" s="653"/>
      <c r="Q8" s="666"/>
      <c r="R8" s="666"/>
      <c r="S8" s="702"/>
    </row>
    <row r="9" spans="2:238" ht="42" customHeight="1" thickBot="1">
      <c r="B9" s="632" t="s">
        <v>289</v>
      </c>
      <c r="C9" s="633"/>
      <c r="D9" s="634"/>
      <c r="E9" s="661"/>
      <c r="F9" s="662"/>
      <c r="G9" s="662"/>
      <c r="H9" s="662"/>
      <c r="I9" s="662"/>
      <c r="J9" s="662"/>
      <c r="K9" s="662"/>
      <c r="L9" s="662"/>
      <c r="M9" s="663"/>
      <c r="N9" s="615" t="s">
        <v>290</v>
      </c>
      <c r="O9" s="616"/>
      <c r="P9" s="667"/>
      <c r="Q9" s="662"/>
      <c r="R9" s="662"/>
      <c r="S9" s="701"/>
    </row>
    <row r="10" spans="2:238" ht="20.25" customHeight="1">
      <c r="B10" s="635" t="s">
        <v>469</v>
      </c>
      <c r="C10" s="636"/>
      <c r="D10" s="668" t="s">
        <v>498</v>
      </c>
      <c r="E10" s="668"/>
      <c r="F10" s="668"/>
      <c r="G10" s="668"/>
      <c r="H10" s="668"/>
      <c r="I10" s="669" t="s">
        <v>470</v>
      </c>
      <c r="J10" s="669"/>
      <c r="K10" s="668" t="s">
        <v>471</v>
      </c>
      <c r="L10" s="668"/>
      <c r="M10" s="670" t="s">
        <v>472</v>
      </c>
      <c r="N10" s="670"/>
      <c r="O10" s="428" t="s">
        <v>541</v>
      </c>
      <c r="P10" s="428"/>
      <c r="Q10" s="428"/>
      <c r="R10" s="428"/>
      <c r="S10" s="429"/>
    </row>
    <row r="11" spans="2:238" ht="19.850000000000001" customHeight="1">
      <c r="B11" s="637"/>
      <c r="C11" s="638"/>
      <c r="D11" s="671"/>
      <c r="E11" s="671"/>
      <c r="F11" s="671"/>
      <c r="G11" s="671"/>
      <c r="H11" s="671"/>
      <c r="I11" s="672"/>
      <c r="J11" s="673" t="s">
        <v>499</v>
      </c>
      <c r="K11" s="674"/>
      <c r="L11" s="674"/>
      <c r="M11" s="674"/>
      <c r="N11" s="674"/>
      <c r="O11" s="703" t="s">
        <v>473</v>
      </c>
      <c r="P11" s="703"/>
      <c r="Q11" s="703"/>
      <c r="R11" s="703"/>
      <c r="S11" s="430"/>
    </row>
    <row r="12" spans="2:238" ht="19.850000000000001" customHeight="1">
      <c r="B12" s="637"/>
      <c r="C12" s="638"/>
      <c r="D12" s="675"/>
      <c r="E12" s="675"/>
      <c r="F12" s="675"/>
      <c r="G12" s="675"/>
      <c r="H12" s="675"/>
      <c r="I12" s="672"/>
      <c r="J12" s="673" t="s">
        <v>499</v>
      </c>
      <c r="K12" s="674"/>
      <c r="L12" s="674"/>
      <c r="M12" s="674"/>
      <c r="N12" s="674"/>
      <c r="O12" s="703" t="s">
        <v>474</v>
      </c>
      <c r="P12" s="703"/>
      <c r="Q12" s="703"/>
      <c r="R12" s="703"/>
      <c r="S12" s="430"/>
    </row>
    <row r="13" spans="2:238" ht="19.850000000000001" customHeight="1" thickBot="1">
      <c r="B13" s="639"/>
      <c r="C13" s="640"/>
      <c r="D13" s="676"/>
      <c r="E13" s="676"/>
      <c r="F13" s="676"/>
      <c r="G13" s="676"/>
      <c r="H13" s="676"/>
      <c r="I13" s="677"/>
      <c r="J13" s="678" t="s">
        <v>499</v>
      </c>
      <c r="K13" s="704"/>
      <c r="L13" s="704"/>
      <c r="M13" s="704"/>
      <c r="N13" s="704"/>
      <c r="O13" s="431" t="s">
        <v>475</v>
      </c>
      <c r="P13" s="431"/>
      <c r="Q13" s="431"/>
      <c r="R13" s="431"/>
      <c r="S13" s="432"/>
    </row>
    <row r="14" spans="2:238" ht="18.45" hidden="1">
      <c r="B14" s="127"/>
      <c r="C14" s="76"/>
      <c r="D14" s="76"/>
      <c r="E14" s="74"/>
      <c r="F14" s="74"/>
      <c r="G14" s="77"/>
      <c r="H14" s="77"/>
      <c r="I14" s="77"/>
      <c r="S14" s="325"/>
    </row>
    <row r="15" spans="2:238" ht="13.75" hidden="1" thickBot="1">
      <c r="B15" s="128"/>
      <c r="C15" s="78"/>
      <c r="D15" s="79"/>
      <c r="E15" s="79"/>
      <c r="F15" s="79"/>
      <c r="G15" s="80"/>
      <c r="H15" s="80"/>
      <c r="I15" s="80"/>
      <c r="J15" s="80"/>
      <c r="K15" s="80"/>
      <c r="L15" s="80"/>
      <c r="M15" s="129"/>
      <c r="N15" s="129"/>
      <c r="O15" s="129"/>
      <c r="P15" s="129"/>
      <c r="Q15" s="129"/>
      <c r="R15" s="129"/>
      <c r="S15" s="325"/>
    </row>
    <row r="16" spans="2:238" ht="20.6" customHeight="1">
      <c r="B16" s="682" t="s">
        <v>100</v>
      </c>
      <c r="C16" s="683" t="s">
        <v>101</v>
      </c>
      <c r="D16" s="684" t="s">
        <v>102</v>
      </c>
      <c r="E16" s="685"/>
      <c r="F16" s="686"/>
      <c r="G16" s="687" t="s">
        <v>103</v>
      </c>
      <c r="H16" s="687" t="s">
        <v>99</v>
      </c>
      <c r="I16" s="688" t="s">
        <v>104</v>
      </c>
      <c r="J16" s="689" t="s">
        <v>501</v>
      </c>
      <c r="K16" s="690"/>
      <c r="L16" s="690"/>
      <c r="M16" s="691"/>
      <c r="N16" s="692" t="s">
        <v>463</v>
      </c>
      <c r="O16" s="693"/>
      <c r="P16" s="693"/>
      <c r="Q16" s="694"/>
      <c r="R16" s="695" t="s">
        <v>540</v>
      </c>
      <c r="S16" s="696"/>
    </row>
    <row r="17" spans="2:19" ht="24.75" customHeight="1">
      <c r="B17" s="245">
        <v>1</v>
      </c>
      <c r="C17" s="242" t="str">
        <f>IF(ISERROR(VLOOKUP(B17,'NANS Data'!$D$2:$P$51,6,FALSE)),"",VLOOKUP(B17,'NANS Data'!$D$2:$P$51,6,FALSE))</f>
        <v/>
      </c>
      <c r="D17" s="581" t="str">
        <f>IF(ISERROR(VLOOKUP(B17,'NANS Data'!$D$2:$P$51,7,FALSE)),"",VLOOKUP(B17,'NANS Data'!$D$2:$P$51,7,FALSE))</f>
        <v/>
      </c>
      <c r="E17" s="582"/>
      <c r="F17" s="583"/>
      <c r="G17" s="81" t="str">
        <f>IF(ISERROR(VLOOKUP($B17,'NANS Data'!$D$2:$P$51,12,FALSE)),"",VLOOKUP($B17,'NANS Data'!$D$2:$P$51,12,FALSE))</f>
        <v/>
      </c>
      <c r="H17" s="82" t="str">
        <f>IF(ISERROR(VLOOKUP(B17,競技者データ入力シート!$B$8:$O$57,2,FALSE)),"",VLOOKUP(B17,競技者データ入力シート!$B$8:$O$57,8,FALSE))</f>
        <v/>
      </c>
      <c r="I17" s="83" t="str">
        <f>IF(ISERROR(VLOOKUP(B17,'NANS Data'!$D$2:$P$51,13,FALSE)),"",VLOOKUP(B17,'NANS Data'!$D$2:$P$51,13,FALSE))</f>
        <v/>
      </c>
      <c r="J17" s="706" t="str">
        <f>IF(ISERROR(VLOOKUP($B17,競技者データ入力シート!$B$8:$Q$57,16,FALSE)),"",VLOOKUP($B17,競技者データ入力シート!$B$8:$Q$57,16,FALSE))</f>
        <v/>
      </c>
      <c r="K17" s="707"/>
      <c r="L17" s="707"/>
      <c r="M17" s="708"/>
      <c r="N17" s="709" t="str">
        <f>IF(ISERROR(VLOOKUP($B17,競技者データ入力シート!$B$8:$AK$57,21,FALSE)),"",VLOOKUP($B17,競技者データ入力シート!$B$8:$AK$57,21,FALSE))</f>
        <v/>
      </c>
      <c r="O17" s="707"/>
      <c r="P17" s="707"/>
      <c r="Q17" s="708"/>
      <c r="R17" s="680"/>
      <c r="S17" s="697"/>
    </row>
    <row r="18" spans="2:19" ht="24.75" customHeight="1">
      <c r="B18" s="246">
        <v>2</v>
      </c>
      <c r="C18" s="242" t="str">
        <f>IF(ISERROR(VLOOKUP(B18,'NANS Data'!$D$2:$P$51,6,FALSE)),"",VLOOKUP(B18,'NANS Data'!$D$2:$P$51,6,FALSE))</f>
        <v/>
      </c>
      <c r="D18" s="581" t="str">
        <f>IF(ISERROR(VLOOKUP(B18,'NANS Data'!$D$2:$P$51,7,FALSE)),"",VLOOKUP(B18,'NANS Data'!$D$2:$P$51,7,FALSE))</f>
        <v/>
      </c>
      <c r="E18" s="582"/>
      <c r="F18" s="583"/>
      <c r="G18" s="81" t="str">
        <f>IF(ISERROR(VLOOKUP(B18,'NANS Data'!$D$2:$P$51,12,FALSE)),"",VLOOKUP(B18,'NANS Data'!$D$2:$P$51,12,FALSE))</f>
        <v/>
      </c>
      <c r="H18" s="82" t="str">
        <f>IF(ISERROR(VLOOKUP(B18,競技者データ入力シート!$B$8:$O$57,2,FALSE)),"",VLOOKUP(B18,競技者データ入力シート!$B$8:$O$57,8,FALSE))</f>
        <v/>
      </c>
      <c r="I18" s="83" t="str">
        <f>IF(ISERROR(VLOOKUP(B18,'NANS Data'!$D$2:$P$51,13,FALSE)),"",VLOOKUP(B18,'NANS Data'!$D$2:$P$51,13,FALSE))</f>
        <v/>
      </c>
      <c r="J18" s="710" t="str">
        <f>IF(ISERROR(VLOOKUP($B18,競技者データ入力シート!$B$8:$Q$57,16,FALSE)),"",VLOOKUP($B18,競技者データ入力シート!$B$8:$Q$57,16,FALSE))</f>
        <v/>
      </c>
      <c r="K18" s="711"/>
      <c r="L18" s="711"/>
      <c r="M18" s="712"/>
      <c r="N18" s="713" t="str">
        <f>IF(ISERROR(VLOOKUP($B18,競技者データ入力シート!$B$8:$AK$57,21,FALSE)),"",VLOOKUP($B18,競技者データ入力シート!$B$8:$AK$57,21,FALSE))</f>
        <v/>
      </c>
      <c r="O18" s="711"/>
      <c r="P18" s="711"/>
      <c r="Q18" s="712"/>
      <c r="R18" s="681"/>
      <c r="S18" s="698"/>
    </row>
    <row r="19" spans="2:19" ht="24.75" customHeight="1">
      <c r="B19" s="246">
        <v>3</v>
      </c>
      <c r="C19" s="242" t="str">
        <f>IF(ISERROR(VLOOKUP(B19,'NANS Data'!$D$2:$P$51,6,FALSE)),"",VLOOKUP(B19,'NANS Data'!$D$2:$P$51,6,FALSE))</f>
        <v/>
      </c>
      <c r="D19" s="581" t="str">
        <f>IF(ISERROR(VLOOKUP(B19,'NANS Data'!$D$2:$P$51,7,FALSE)),"",VLOOKUP(B19,'NANS Data'!$D$2:$P$51,7,FALSE))</f>
        <v/>
      </c>
      <c r="E19" s="582"/>
      <c r="F19" s="583"/>
      <c r="G19" s="81" t="str">
        <f>IF(ISERROR(VLOOKUP(B19,'NANS Data'!$D$2:$P$51,12,FALSE)),"",VLOOKUP(B19,'NANS Data'!$D$2:$P$51,12,FALSE))</f>
        <v/>
      </c>
      <c r="H19" s="82" t="str">
        <f>IF(ISERROR(VLOOKUP(B19,競技者データ入力シート!$B$8:$O$57,2,FALSE)),"",VLOOKUP(B19,競技者データ入力シート!$B$8:$O$57,8,FALSE))</f>
        <v/>
      </c>
      <c r="I19" s="83" t="str">
        <f>IF(ISERROR(VLOOKUP(B19,'NANS Data'!$D$2:$P$51,13,FALSE)),"",VLOOKUP(B19,'NANS Data'!$D$2:$P$51,13,FALSE))</f>
        <v/>
      </c>
      <c r="J19" s="710" t="str">
        <f>IF(ISERROR(VLOOKUP($B19,競技者データ入力シート!$B$8:$Q$57,16,FALSE)),"",VLOOKUP($B19,競技者データ入力シート!$B$8:$Q$57,16,FALSE))</f>
        <v/>
      </c>
      <c r="K19" s="711"/>
      <c r="L19" s="711"/>
      <c r="M19" s="712"/>
      <c r="N19" s="713" t="str">
        <f>IF(ISERROR(VLOOKUP($B19,競技者データ入力シート!$B$8:$AK$57,21,FALSE)),"",VLOOKUP($B19,競技者データ入力シート!$B$8:$AK$57,21,FALSE))</f>
        <v/>
      </c>
      <c r="O19" s="711"/>
      <c r="P19" s="711"/>
      <c r="Q19" s="712"/>
      <c r="R19" s="681"/>
      <c r="S19" s="698"/>
    </row>
    <row r="20" spans="2:19" ht="24.75" customHeight="1">
      <c r="B20" s="246">
        <v>4</v>
      </c>
      <c r="C20" s="242" t="str">
        <f>IF(ISERROR(VLOOKUP(B20,'NANS Data'!$D$2:$P$51,6,FALSE)),"",VLOOKUP(B20,'NANS Data'!$D$2:$P$51,6,FALSE))</f>
        <v/>
      </c>
      <c r="D20" s="581" t="str">
        <f>IF(ISERROR(VLOOKUP(B20,'NANS Data'!$D$2:$P$51,7,FALSE)),"",VLOOKUP(B20,'NANS Data'!$D$2:$P$51,7,FALSE))</f>
        <v/>
      </c>
      <c r="E20" s="582"/>
      <c r="F20" s="583"/>
      <c r="G20" s="81" t="str">
        <f>IF(ISERROR(VLOOKUP(B20,'NANS Data'!$D$2:$P$51,12,FALSE)),"",VLOOKUP(B20,'NANS Data'!$D$2:$P$51,12,FALSE))</f>
        <v/>
      </c>
      <c r="H20" s="82" t="str">
        <f>IF(ISERROR(VLOOKUP(B20,競技者データ入力シート!$B$8:$O$57,2,FALSE)),"",VLOOKUP(B20,競技者データ入力シート!$B$8:$O$57,8,FALSE))</f>
        <v/>
      </c>
      <c r="I20" s="83" t="str">
        <f>IF(ISERROR(VLOOKUP(B20,'NANS Data'!$D$2:$P$51,13,FALSE)),"",VLOOKUP(B20,'NANS Data'!$D$2:$P$51,13,FALSE))</f>
        <v/>
      </c>
      <c r="J20" s="710" t="str">
        <f>IF(ISERROR(VLOOKUP($B20,競技者データ入力シート!$B$8:$Q$57,16,FALSE)),"",VLOOKUP($B20,競技者データ入力シート!$B$8:$Q$57,16,FALSE))</f>
        <v/>
      </c>
      <c r="K20" s="711"/>
      <c r="L20" s="711"/>
      <c r="M20" s="712"/>
      <c r="N20" s="713" t="str">
        <f>IF(ISERROR(VLOOKUP($B20,競技者データ入力シート!$B$8:$AK$57,21,FALSE)),"",VLOOKUP($B20,競技者データ入力シート!$B$8:$AK$57,21,FALSE))</f>
        <v/>
      </c>
      <c r="O20" s="711"/>
      <c r="P20" s="711"/>
      <c r="Q20" s="712"/>
      <c r="R20" s="681"/>
      <c r="S20" s="698"/>
    </row>
    <row r="21" spans="2:19" ht="24.75" customHeight="1">
      <c r="B21" s="247">
        <v>5</v>
      </c>
      <c r="C21" s="243" t="str">
        <f>IF(ISERROR(VLOOKUP(B21,'NANS Data'!$D$2:$P$51,6,FALSE)),"",VLOOKUP(B21,'NANS Data'!$D$2:$P$51,6,FALSE))</f>
        <v/>
      </c>
      <c r="D21" s="595" t="str">
        <f>IF(ISERROR(VLOOKUP(B21,'NANS Data'!$D$2:$P$51,7,FALSE)),"",VLOOKUP(B21,'NANS Data'!$D$2:$P$51,7,FALSE))</f>
        <v/>
      </c>
      <c r="E21" s="596"/>
      <c r="F21" s="597"/>
      <c r="G21" s="84" t="str">
        <f>IF(ISERROR(VLOOKUP(B21,'NANS Data'!$D$2:$P$51,12,FALSE)),"",VLOOKUP(B21,'NANS Data'!$D$2:$P$51,12,FALSE))</f>
        <v/>
      </c>
      <c r="H21" s="85" t="str">
        <f>IF(ISERROR(VLOOKUP(B21,競技者データ入力シート!$B$8:$O$57,2,FALSE)),"",VLOOKUP(B21,競技者データ入力シート!$B$8:$O$57,8,FALSE))</f>
        <v/>
      </c>
      <c r="I21" s="86" t="str">
        <f>IF(ISERROR(VLOOKUP(B21,'NANS Data'!$D$2:$P$51,13,FALSE)),"",VLOOKUP(B21,'NANS Data'!$D$2:$P$51,13,FALSE))</f>
        <v/>
      </c>
      <c r="J21" s="714" t="str">
        <f>IF(ISERROR(VLOOKUP($B21,競技者データ入力シート!$B$8:$Q$57,16,FALSE)),"",VLOOKUP($B21,競技者データ入力シート!$B$8:$Q$57,16,FALSE))</f>
        <v/>
      </c>
      <c r="K21" s="715"/>
      <c r="L21" s="715"/>
      <c r="M21" s="716"/>
      <c r="N21" s="717" t="str">
        <f>IF(ISERROR(VLOOKUP($B21,競技者データ入力シート!$B$8:$AK$57,21,FALSE)),"",VLOOKUP($B21,競技者データ入力シート!$B$8:$AK$57,21,FALSE))</f>
        <v/>
      </c>
      <c r="O21" s="715"/>
      <c r="P21" s="715"/>
      <c r="Q21" s="716"/>
      <c r="R21" s="601"/>
      <c r="S21" s="602"/>
    </row>
    <row r="22" spans="2:19" ht="24.75" customHeight="1">
      <c r="B22" s="245">
        <v>6</v>
      </c>
      <c r="C22" s="242" t="str">
        <f>IF(ISERROR(VLOOKUP(B22,'NANS Data'!$D$2:$P$51,6,FALSE)),"",VLOOKUP(B22,'NANS Data'!$D$2:$P$51,6,FALSE))</f>
        <v/>
      </c>
      <c r="D22" s="581" t="str">
        <f>IF(ISERROR(VLOOKUP(B22,'NANS Data'!$D$2:$P$51,7,FALSE)),"",VLOOKUP(B22,'NANS Data'!$D$2:$P$51,7,FALSE))</f>
        <v/>
      </c>
      <c r="E22" s="582"/>
      <c r="F22" s="583"/>
      <c r="G22" s="81" t="str">
        <f>IF(ISERROR(VLOOKUP(B22,'NANS Data'!$D$2:$P$51,12,FALSE)),"",VLOOKUP(B22,'NANS Data'!$D$2:$P$51,12,FALSE))</f>
        <v/>
      </c>
      <c r="H22" s="82" t="str">
        <f>IF(ISERROR(VLOOKUP(B22,競技者データ入力シート!$B$8:$O$57,2,FALSE)),"",VLOOKUP(B22,競技者データ入力シート!$B$8:$O$57,8,FALSE))</f>
        <v/>
      </c>
      <c r="I22" s="83" t="str">
        <f>IF(ISERROR(VLOOKUP(B22,'NANS Data'!$D$2:$P$51,13,FALSE)),"",VLOOKUP(B22,'NANS Data'!$D$2:$P$51,13,FALSE))</f>
        <v/>
      </c>
      <c r="J22" s="706" t="str">
        <f>IF(ISERROR(VLOOKUP($B22,競技者データ入力シート!$B$8:$Q$57,16,FALSE)),"",VLOOKUP($B22,競技者データ入力シート!$B$8:$Q$57,16,FALSE))</f>
        <v/>
      </c>
      <c r="K22" s="707"/>
      <c r="L22" s="707"/>
      <c r="M22" s="708"/>
      <c r="N22" s="709" t="str">
        <f>IF(ISERROR(VLOOKUP($B22,競技者データ入力シート!$B$8:$AK$57,21,FALSE)),"",VLOOKUP($B22,競技者データ入力シート!$B$8:$AK$57,21,FALSE))</f>
        <v/>
      </c>
      <c r="O22" s="707"/>
      <c r="P22" s="707"/>
      <c r="Q22" s="708"/>
      <c r="R22" s="680"/>
      <c r="S22" s="697"/>
    </row>
    <row r="23" spans="2:19" ht="24.75" customHeight="1">
      <c r="B23" s="246">
        <v>7</v>
      </c>
      <c r="C23" s="242" t="str">
        <f>IF(ISERROR(VLOOKUP(B23,'NANS Data'!$D$2:$P$51,6,FALSE)),"",VLOOKUP(B23,'NANS Data'!$D$2:$P$51,6,FALSE))</f>
        <v/>
      </c>
      <c r="D23" s="581" t="str">
        <f>IF(ISERROR(VLOOKUP(B23,'NANS Data'!$D$2:$P$51,7,FALSE)),"",VLOOKUP(B23,'NANS Data'!$D$2:$P$51,7,FALSE))</f>
        <v/>
      </c>
      <c r="E23" s="582"/>
      <c r="F23" s="583"/>
      <c r="G23" s="81" t="str">
        <f>IF(ISERROR(VLOOKUP(B23,'NANS Data'!$D$2:$P$51,12,FALSE)),"",VLOOKUP(B23,'NANS Data'!$D$2:$P$51,12,FALSE))</f>
        <v/>
      </c>
      <c r="H23" s="82" t="str">
        <f>IF(ISERROR(VLOOKUP(B23,競技者データ入力シート!$B$8:$O$57,2,FALSE)),"",VLOOKUP(B23,競技者データ入力シート!$B$8:$O$57,8,FALSE))</f>
        <v/>
      </c>
      <c r="I23" s="83" t="str">
        <f>IF(ISERROR(VLOOKUP(B23,'NANS Data'!$D$2:$P$51,13,FALSE)),"",VLOOKUP(B23,'NANS Data'!$D$2:$P$51,13,FALSE))</f>
        <v/>
      </c>
      <c r="J23" s="710" t="str">
        <f>IF(ISERROR(VLOOKUP($B23,競技者データ入力シート!$B$8:$Q$57,16,FALSE)),"",VLOOKUP($B23,競技者データ入力シート!$B$8:$Q$57,16,FALSE))</f>
        <v/>
      </c>
      <c r="K23" s="711"/>
      <c r="L23" s="711"/>
      <c r="M23" s="712"/>
      <c r="N23" s="713" t="str">
        <f>IF(ISERROR(VLOOKUP($B23,競技者データ入力シート!$B$8:$AK$57,21,FALSE)),"",VLOOKUP($B23,競技者データ入力シート!$B$8:$AK$57,21,FALSE))</f>
        <v/>
      </c>
      <c r="O23" s="711"/>
      <c r="P23" s="711"/>
      <c r="Q23" s="712"/>
      <c r="R23" s="681"/>
      <c r="S23" s="698"/>
    </row>
    <row r="24" spans="2:19" ht="24.75" customHeight="1">
      <c r="B24" s="246">
        <v>8</v>
      </c>
      <c r="C24" s="242" t="str">
        <f>IF(ISERROR(VLOOKUP(B24,'NANS Data'!$D$2:$P$51,6,FALSE)),"",VLOOKUP(B24,'NANS Data'!$D$2:$P$51,6,FALSE))</f>
        <v/>
      </c>
      <c r="D24" s="581" t="str">
        <f>IF(ISERROR(VLOOKUP(B24,'NANS Data'!$D$2:$P$51,7,FALSE)),"",VLOOKUP(B24,'NANS Data'!$D$2:$P$51,7,FALSE))</f>
        <v/>
      </c>
      <c r="E24" s="582"/>
      <c r="F24" s="583"/>
      <c r="G24" s="81" t="str">
        <f>IF(ISERROR(VLOOKUP(B24,'NANS Data'!$D$2:$P$51,12,FALSE)),"",VLOOKUP(B24,'NANS Data'!$D$2:$P$51,12,FALSE))</f>
        <v/>
      </c>
      <c r="H24" s="82" t="str">
        <f>IF(ISERROR(VLOOKUP(B24,競技者データ入力シート!$B$8:$O$57,2,FALSE)),"",VLOOKUP(B24,競技者データ入力シート!$B$8:$O$57,8,FALSE))</f>
        <v/>
      </c>
      <c r="I24" s="83" t="str">
        <f>IF(ISERROR(VLOOKUP(B24,'NANS Data'!$D$2:$P$51,13,FALSE)),"",VLOOKUP(B24,'NANS Data'!$D$2:$P$51,13,FALSE))</f>
        <v/>
      </c>
      <c r="J24" s="710" t="str">
        <f>IF(ISERROR(VLOOKUP($B24,競技者データ入力シート!$B$8:$Q$57,16,FALSE)),"",VLOOKUP($B24,競技者データ入力シート!$B$8:$Q$57,16,FALSE))</f>
        <v/>
      </c>
      <c r="K24" s="711"/>
      <c r="L24" s="711"/>
      <c r="M24" s="712"/>
      <c r="N24" s="713" t="str">
        <f>IF(ISERROR(VLOOKUP($B24,競技者データ入力シート!$B$8:$AK$57,21,FALSE)),"",VLOOKUP($B24,競技者データ入力シート!$B$8:$AK$57,21,FALSE))</f>
        <v/>
      </c>
      <c r="O24" s="711"/>
      <c r="P24" s="711"/>
      <c r="Q24" s="712"/>
      <c r="R24" s="681"/>
      <c r="S24" s="698"/>
    </row>
    <row r="25" spans="2:19" ht="24.75" customHeight="1">
      <c r="B25" s="246">
        <v>9</v>
      </c>
      <c r="C25" s="242" t="str">
        <f>IF(ISERROR(VLOOKUP(B25,'NANS Data'!$D$2:$P$51,6,FALSE)),"",VLOOKUP(B25,'NANS Data'!$D$2:$P$51,6,FALSE))</f>
        <v/>
      </c>
      <c r="D25" s="581" t="str">
        <f>IF(ISERROR(VLOOKUP(B25,'NANS Data'!$D$2:$P$51,7,FALSE)),"",VLOOKUP(B25,'NANS Data'!$D$2:$P$51,7,FALSE))</f>
        <v/>
      </c>
      <c r="E25" s="582"/>
      <c r="F25" s="583"/>
      <c r="G25" s="81" t="str">
        <f>IF(ISERROR(VLOOKUP(B25,'NANS Data'!$D$2:$P$51,12,FALSE)),"",VLOOKUP(B25,'NANS Data'!$D$2:$P$51,12,FALSE))</f>
        <v/>
      </c>
      <c r="H25" s="82" t="str">
        <f>IF(ISERROR(VLOOKUP(B25,競技者データ入力シート!$B$8:$O$57,2,FALSE)),"",VLOOKUP(B25,競技者データ入力シート!$B$8:$O$57,8,FALSE))</f>
        <v/>
      </c>
      <c r="I25" s="83" t="str">
        <f>IF(ISERROR(VLOOKUP(B25,'NANS Data'!$D$2:$P$51,13,FALSE)),"",VLOOKUP(B25,'NANS Data'!$D$2:$P$51,13,FALSE))</f>
        <v/>
      </c>
      <c r="J25" s="710" t="str">
        <f>IF(ISERROR(VLOOKUP($B25,競技者データ入力シート!$B$8:$Q$57,16,FALSE)),"",VLOOKUP($B25,競技者データ入力シート!$B$8:$Q$57,16,FALSE))</f>
        <v/>
      </c>
      <c r="K25" s="711"/>
      <c r="L25" s="711"/>
      <c r="M25" s="712"/>
      <c r="N25" s="713" t="str">
        <f>IF(ISERROR(VLOOKUP($B25,競技者データ入力シート!$B$8:$AK$57,21,FALSE)),"",VLOOKUP($B25,競技者データ入力シート!$B$8:$AK$57,21,FALSE))</f>
        <v/>
      </c>
      <c r="O25" s="711"/>
      <c r="P25" s="711"/>
      <c r="Q25" s="712"/>
      <c r="R25" s="681"/>
      <c r="S25" s="698"/>
    </row>
    <row r="26" spans="2:19" ht="24.75" customHeight="1">
      <c r="B26" s="247">
        <v>10</v>
      </c>
      <c r="C26" s="243" t="str">
        <f>IF(ISERROR(VLOOKUP(B26,'NANS Data'!$D$2:$P$51,6,FALSE)),"",VLOOKUP(B26,'NANS Data'!$D$2:$P$51,6,FALSE))</f>
        <v/>
      </c>
      <c r="D26" s="595" t="str">
        <f>IF(ISERROR(VLOOKUP(B26,'NANS Data'!$D$2:$P$51,7,FALSE)),"",VLOOKUP(B26,'NANS Data'!$D$2:$P$51,7,FALSE))</f>
        <v/>
      </c>
      <c r="E26" s="596"/>
      <c r="F26" s="597"/>
      <c r="G26" s="84" t="str">
        <f>IF(ISERROR(VLOOKUP(B26,'NANS Data'!$D$2:$P$51,12,FALSE)),"",VLOOKUP(B26,'NANS Data'!$D$2:$P$51,12,FALSE))</f>
        <v/>
      </c>
      <c r="H26" s="85" t="str">
        <f>IF(ISERROR(VLOOKUP(B26,競技者データ入力シート!$B$8:$O$57,2,FALSE)),"",VLOOKUP(B26,競技者データ入力シート!$B$8:$O$57,8,FALSE))</f>
        <v/>
      </c>
      <c r="I26" s="86" t="str">
        <f>IF(ISERROR(VLOOKUP(B26,'NANS Data'!$D$2:$P$51,13,FALSE)),"",VLOOKUP(B26,'NANS Data'!$D$2:$P$51,13,FALSE))</f>
        <v/>
      </c>
      <c r="J26" s="714" t="str">
        <f>IF(ISERROR(VLOOKUP($B26,競技者データ入力シート!$B$8:$Q$57,16,FALSE)),"",VLOOKUP($B26,競技者データ入力シート!$B$8:$Q$57,16,FALSE))</f>
        <v/>
      </c>
      <c r="K26" s="715"/>
      <c r="L26" s="715"/>
      <c r="M26" s="716"/>
      <c r="N26" s="717" t="str">
        <f>IF(ISERROR(VLOOKUP($B26,競技者データ入力シート!$B$8:$AK$57,21,FALSE)),"",VLOOKUP($B26,競技者データ入力シート!$B$8:$AK$57,21,FALSE))</f>
        <v/>
      </c>
      <c r="O26" s="715"/>
      <c r="P26" s="715"/>
      <c r="Q26" s="716"/>
      <c r="R26" s="601"/>
      <c r="S26" s="602"/>
    </row>
    <row r="27" spans="2:19" ht="24.75" customHeight="1">
      <c r="B27" s="245">
        <v>11</v>
      </c>
      <c r="C27" s="242" t="str">
        <f>IF(ISERROR(VLOOKUP(B27,'NANS Data'!$D$2:$P$51,6,FALSE)),"",VLOOKUP(B27,'NANS Data'!$D$2:$P$51,6,FALSE))</f>
        <v/>
      </c>
      <c r="D27" s="581" t="str">
        <f>IF(ISERROR(VLOOKUP(B27,'NANS Data'!$D$2:$P$51,7,FALSE)),"",VLOOKUP(B27,'NANS Data'!$D$2:$P$51,7,FALSE))</f>
        <v/>
      </c>
      <c r="E27" s="582"/>
      <c r="F27" s="583"/>
      <c r="G27" s="81" t="str">
        <f>IF(ISERROR(VLOOKUP(B27,'NANS Data'!$D$2:$P$51,12,FALSE)),"",VLOOKUP(B27,'NANS Data'!$D$2:$P$51,12,FALSE))</f>
        <v/>
      </c>
      <c r="H27" s="82" t="str">
        <f>IF(ISERROR(VLOOKUP(B27,競技者データ入力シート!$B$8:$O$57,2,FALSE)),"",VLOOKUP(B27,競技者データ入力シート!$B$8:$O$57,8,FALSE))</f>
        <v/>
      </c>
      <c r="I27" s="83" t="str">
        <f>IF(ISERROR(VLOOKUP(B27,'NANS Data'!$D$2:$P$51,13,FALSE)),"",VLOOKUP(B27,'NANS Data'!$D$2:$P$51,13,FALSE))</f>
        <v/>
      </c>
      <c r="J27" s="706" t="str">
        <f>IF(ISERROR(VLOOKUP($B27,競技者データ入力シート!$B$8:$Q$57,16,FALSE)),"",VLOOKUP($B27,競技者データ入力シート!$B$8:$Q$57,16,FALSE))</f>
        <v/>
      </c>
      <c r="K27" s="707"/>
      <c r="L27" s="707"/>
      <c r="M27" s="708"/>
      <c r="N27" s="709" t="str">
        <f>IF(ISERROR(VLOOKUP($B27,競技者データ入力シート!$B$8:$AK$57,21,FALSE)),"",VLOOKUP($B27,競技者データ入力シート!$B$8:$AK$57,21,FALSE))</f>
        <v/>
      </c>
      <c r="O27" s="707"/>
      <c r="P27" s="707"/>
      <c r="Q27" s="708"/>
      <c r="R27" s="680"/>
      <c r="S27" s="697"/>
    </row>
    <row r="28" spans="2:19" ht="24.75" customHeight="1">
      <c r="B28" s="246">
        <v>12</v>
      </c>
      <c r="C28" s="242" t="str">
        <f>IF(ISERROR(VLOOKUP(B28,'NANS Data'!$D$2:$P$51,6,FALSE)),"",VLOOKUP(B28,'NANS Data'!$D$2:$P$51,6,FALSE))</f>
        <v/>
      </c>
      <c r="D28" s="581" t="str">
        <f>IF(ISERROR(VLOOKUP(B28,'NANS Data'!$D$2:$P$51,7,FALSE)),"",VLOOKUP(B28,'NANS Data'!$D$2:$P$51,7,FALSE))</f>
        <v/>
      </c>
      <c r="E28" s="582"/>
      <c r="F28" s="583"/>
      <c r="G28" s="81" t="str">
        <f>IF(ISERROR(VLOOKUP(B28,'NANS Data'!$D$2:$P$51,12,FALSE)),"",VLOOKUP(B28,'NANS Data'!$D$2:$P$51,12,FALSE))</f>
        <v/>
      </c>
      <c r="H28" s="82" t="str">
        <f>IF(ISERROR(VLOOKUP(B28,競技者データ入力シート!$B$8:$O$57,2,FALSE)),"",VLOOKUP(B28,競技者データ入力シート!$B$8:$O$57,8,FALSE))</f>
        <v/>
      </c>
      <c r="I28" s="83" t="str">
        <f>IF(ISERROR(VLOOKUP(B28,'NANS Data'!$D$2:$P$51,13,FALSE)),"",VLOOKUP(B28,'NANS Data'!$D$2:$P$51,13,FALSE))</f>
        <v/>
      </c>
      <c r="J28" s="710" t="str">
        <f>IF(ISERROR(VLOOKUP($B28,競技者データ入力シート!$B$8:$Q$57,16,FALSE)),"",VLOOKUP($B28,競技者データ入力シート!$B$8:$Q$57,16,FALSE))</f>
        <v/>
      </c>
      <c r="K28" s="711"/>
      <c r="L28" s="711"/>
      <c r="M28" s="712"/>
      <c r="N28" s="713" t="str">
        <f>IF(ISERROR(VLOOKUP($B28,競技者データ入力シート!$B$8:$AK$57,21,FALSE)),"",VLOOKUP($B28,競技者データ入力シート!$B$8:$AK$57,21,FALSE))</f>
        <v/>
      </c>
      <c r="O28" s="711"/>
      <c r="P28" s="711"/>
      <c r="Q28" s="712"/>
      <c r="R28" s="681"/>
      <c r="S28" s="698"/>
    </row>
    <row r="29" spans="2:19" ht="24.75" customHeight="1">
      <c r="B29" s="246">
        <v>13</v>
      </c>
      <c r="C29" s="242" t="str">
        <f>IF(ISERROR(VLOOKUP(B29,'NANS Data'!$D$2:$P$51,6,FALSE)),"",VLOOKUP(B29,'NANS Data'!$D$2:$P$51,6,FALSE))</f>
        <v/>
      </c>
      <c r="D29" s="581" t="str">
        <f>IF(ISERROR(VLOOKUP(B29,'NANS Data'!$D$2:$P$51,7,FALSE)),"",VLOOKUP(B29,'NANS Data'!$D$2:$P$51,7,FALSE))</f>
        <v/>
      </c>
      <c r="E29" s="582"/>
      <c r="F29" s="583"/>
      <c r="G29" s="81" t="str">
        <f>IF(ISERROR(VLOOKUP(B29,'NANS Data'!$D$2:$P$51,12,FALSE)),"",VLOOKUP(B29,'NANS Data'!$D$2:$P$51,12,FALSE))</f>
        <v/>
      </c>
      <c r="H29" s="82" t="str">
        <f>IF(ISERROR(VLOOKUP(B29,競技者データ入力シート!$B$8:$O$57,2,FALSE)),"",VLOOKUP(B29,競技者データ入力シート!$B$8:$O$57,8,FALSE))</f>
        <v/>
      </c>
      <c r="I29" s="83" t="str">
        <f>IF(ISERROR(VLOOKUP(B29,'NANS Data'!$D$2:$P$51,13,FALSE)),"",VLOOKUP(B29,'NANS Data'!$D$2:$P$51,13,FALSE))</f>
        <v/>
      </c>
      <c r="J29" s="710" t="str">
        <f>IF(ISERROR(VLOOKUP($B29,競技者データ入力シート!$B$8:$Q$57,16,FALSE)),"",VLOOKUP($B29,競技者データ入力シート!$B$8:$Q$57,16,FALSE))</f>
        <v/>
      </c>
      <c r="K29" s="711"/>
      <c r="L29" s="711"/>
      <c r="M29" s="712"/>
      <c r="N29" s="713" t="str">
        <f>IF(ISERROR(VLOOKUP($B29,競技者データ入力シート!$B$8:$AK$57,21,FALSE)),"",VLOOKUP($B29,競技者データ入力シート!$B$8:$AK$57,21,FALSE))</f>
        <v/>
      </c>
      <c r="O29" s="711"/>
      <c r="P29" s="711"/>
      <c r="Q29" s="712"/>
      <c r="R29" s="681"/>
      <c r="S29" s="698"/>
    </row>
    <row r="30" spans="2:19" ht="24.75" customHeight="1">
      <c r="B30" s="246">
        <v>14</v>
      </c>
      <c r="C30" s="242" t="str">
        <f>IF(ISERROR(VLOOKUP(B30,'NANS Data'!$D$2:$P$51,6,FALSE)),"",VLOOKUP(B30,'NANS Data'!$D$2:$P$51,6,FALSE))</f>
        <v/>
      </c>
      <c r="D30" s="581" t="str">
        <f>IF(ISERROR(VLOOKUP(B30,'NANS Data'!$D$2:$P$51,7,FALSE)),"",VLOOKUP(B30,'NANS Data'!$D$2:$P$51,7,FALSE))</f>
        <v/>
      </c>
      <c r="E30" s="582"/>
      <c r="F30" s="583"/>
      <c r="G30" s="81" t="str">
        <f>IF(ISERROR(VLOOKUP(B30,'NANS Data'!$D$2:$P$51,12,FALSE)),"",VLOOKUP(B30,'NANS Data'!$D$2:$P$51,12,FALSE))</f>
        <v/>
      </c>
      <c r="H30" s="82" t="str">
        <f>IF(ISERROR(VLOOKUP(B30,競技者データ入力シート!$B$8:$O$57,2,FALSE)),"",VLOOKUP(B30,競技者データ入力シート!$B$8:$O$57,8,FALSE))</f>
        <v/>
      </c>
      <c r="I30" s="83" t="str">
        <f>IF(ISERROR(VLOOKUP(B30,'NANS Data'!$D$2:$P$51,13,FALSE)),"",VLOOKUP(B30,'NANS Data'!$D$2:$P$51,13,FALSE))</f>
        <v/>
      </c>
      <c r="J30" s="710" t="str">
        <f>IF(ISERROR(VLOOKUP($B30,競技者データ入力シート!$B$8:$Q$57,16,FALSE)),"",VLOOKUP($B30,競技者データ入力シート!$B$8:$Q$57,16,FALSE))</f>
        <v/>
      </c>
      <c r="K30" s="711"/>
      <c r="L30" s="711"/>
      <c r="M30" s="712"/>
      <c r="N30" s="713" t="str">
        <f>IF(ISERROR(VLOOKUP($B30,競技者データ入力シート!$B$8:$AK$57,21,FALSE)),"",VLOOKUP($B30,競技者データ入力シート!$B$8:$AK$57,21,FALSE))</f>
        <v/>
      </c>
      <c r="O30" s="711"/>
      <c r="P30" s="711"/>
      <c r="Q30" s="712"/>
      <c r="R30" s="681"/>
      <c r="S30" s="698"/>
    </row>
    <row r="31" spans="2:19" ht="24.75" customHeight="1">
      <c r="B31" s="247">
        <v>15</v>
      </c>
      <c r="C31" s="243" t="str">
        <f>IF(ISERROR(VLOOKUP(B31,'NANS Data'!$D$2:$P$51,6,FALSE)),"",VLOOKUP(B31,'NANS Data'!$D$2:$P$51,6,FALSE))</f>
        <v/>
      </c>
      <c r="D31" s="595" t="str">
        <f>IF(ISERROR(VLOOKUP(B31,'NANS Data'!$D$2:$P$51,7,FALSE)),"",VLOOKUP(B31,'NANS Data'!$D$2:$P$51,7,FALSE))</f>
        <v/>
      </c>
      <c r="E31" s="596"/>
      <c r="F31" s="597"/>
      <c r="G31" s="84" t="str">
        <f>IF(ISERROR(VLOOKUP(B31,'NANS Data'!$D$2:$P$51,12,FALSE)),"",VLOOKUP(B31,'NANS Data'!$D$2:$P$51,12,FALSE))</f>
        <v/>
      </c>
      <c r="H31" s="85" t="str">
        <f>IF(ISERROR(VLOOKUP(B31,競技者データ入力シート!$B$8:$O$57,2,FALSE)),"",VLOOKUP(B31,競技者データ入力シート!$B$8:$O$57,8,FALSE))</f>
        <v/>
      </c>
      <c r="I31" s="86" t="str">
        <f>IF(ISERROR(VLOOKUP(B31,'NANS Data'!$D$2:$P$51,13,FALSE)),"",VLOOKUP(B31,'NANS Data'!$D$2:$P$51,13,FALSE))</f>
        <v/>
      </c>
      <c r="J31" s="714" t="str">
        <f>IF(ISERROR(VLOOKUP($B31,競技者データ入力シート!$B$8:$Q$57,16,FALSE)),"",VLOOKUP($B31,競技者データ入力シート!$B$8:$Q$57,16,FALSE))</f>
        <v/>
      </c>
      <c r="K31" s="715"/>
      <c r="L31" s="715"/>
      <c r="M31" s="716"/>
      <c r="N31" s="717" t="str">
        <f>IF(ISERROR(VLOOKUP($B31,競技者データ入力シート!$B$8:$AK$57,21,FALSE)),"",VLOOKUP($B31,競技者データ入力シート!$B$8:$AK$57,21,FALSE))</f>
        <v/>
      </c>
      <c r="O31" s="715"/>
      <c r="P31" s="715"/>
      <c r="Q31" s="716"/>
      <c r="R31" s="601"/>
      <c r="S31" s="602"/>
    </row>
    <row r="32" spans="2:19" ht="24.75" customHeight="1">
      <c r="B32" s="245">
        <v>16</v>
      </c>
      <c r="C32" s="242" t="str">
        <f>IF(ISERROR(VLOOKUP(B32,'NANS Data'!$D$2:$P$51,6,FALSE)),"",VLOOKUP(B32,'NANS Data'!$D$2:$P$51,6,FALSE))</f>
        <v/>
      </c>
      <c r="D32" s="581" t="str">
        <f>IF(ISERROR(VLOOKUP(B32,'NANS Data'!$D$2:$P$51,7,FALSE)),"",VLOOKUP(B32,'NANS Data'!$D$2:$P$51,7,FALSE))</f>
        <v/>
      </c>
      <c r="E32" s="582"/>
      <c r="F32" s="583"/>
      <c r="G32" s="81" t="str">
        <f>IF(ISERROR(VLOOKUP(B32,'NANS Data'!$D$2:$P$51,12,FALSE)),"",VLOOKUP(B32,'NANS Data'!$D$2:$P$51,12,FALSE))</f>
        <v/>
      </c>
      <c r="H32" s="82" t="str">
        <f>IF(ISERROR(VLOOKUP(B32,競技者データ入力シート!$B$8:$O$57,2,FALSE)),"",VLOOKUP(B32,競技者データ入力シート!$B$8:$O$57,8,FALSE))</f>
        <v/>
      </c>
      <c r="I32" s="83" t="str">
        <f>IF(ISERROR(VLOOKUP(B32,'NANS Data'!$D$2:$P$51,13,FALSE)),"",VLOOKUP(B32,'NANS Data'!$D$2:$P$51,13,FALSE))</f>
        <v/>
      </c>
      <c r="J32" s="706" t="str">
        <f>IF(ISERROR(VLOOKUP($B32,競技者データ入力シート!$B$8:$Q$57,16,FALSE)),"",VLOOKUP($B32,競技者データ入力シート!$B$8:$Q$57,16,FALSE))</f>
        <v/>
      </c>
      <c r="K32" s="707"/>
      <c r="L32" s="707"/>
      <c r="M32" s="708"/>
      <c r="N32" s="709" t="str">
        <f>IF(ISERROR(VLOOKUP($B32,競技者データ入力シート!$B$8:$AK$57,21,FALSE)),"",VLOOKUP($B32,競技者データ入力シート!$B$8:$AK$57,21,FALSE))</f>
        <v/>
      </c>
      <c r="O32" s="707"/>
      <c r="P32" s="707"/>
      <c r="Q32" s="708"/>
      <c r="R32" s="680"/>
      <c r="S32" s="697"/>
    </row>
    <row r="33" spans="2:34" ht="24.75" customHeight="1">
      <c r="B33" s="246">
        <v>17</v>
      </c>
      <c r="C33" s="242" t="str">
        <f>IF(ISERROR(VLOOKUP(B33,'NANS Data'!$D$2:$P$51,6,FALSE)),"",VLOOKUP(B33,'NANS Data'!$D$2:$P$51,6,FALSE))</f>
        <v/>
      </c>
      <c r="D33" s="581" t="str">
        <f>IF(ISERROR(VLOOKUP(B33,'NANS Data'!$D$2:$P$51,7,FALSE)),"",VLOOKUP(B33,'NANS Data'!$D$2:$P$51,7,FALSE))</f>
        <v/>
      </c>
      <c r="E33" s="582"/>
      <c r="F33" s="583"/>
      <c r="G33" s="81" t="str">
        <f>IF(ISERROR(VLOOKUP(B33,'NANS Data'!$D$2:$P$51,12,FALSE)),"",VLOOKUP(B33,'NANS Data'!$D$2:$P$51,12,FALSE))</f>
        <v/>
      </c>
      <c r="H33" s="82" t="str">
        <f>IF(ISERROR(VLOOKUP(B33,競技者データ入力シート!$B$8:$O$57,2,FALSE)),"",VLOOKUP(B33,競技者データ入力シート!$B$8:$O$57,8,FALSE))</f>
        <v/>
      </c>
      <c r="I33" s="83" t="str">
        <f>IF(ISERROR(VLOOKUP(B33,'NANS Data'!$D$2:$P$51,13,FALSE)),"",VLOOKUP(B33,'NANS Data'!$D$2:$P$51,13,FALSE))</f>
        <v/>
      </c>
      <c r="J33" s="710" t="str">
        <f>IF(ISERROR(VLOOKUP($B33,競技者データ入力シート!$B$8:$Q$57,16,FALSE)),"",VLOOKUP($B33,競技者データ入力シート!$B$8:$Q$57,16,FALSE))</f>
        <v/>
      </c>
      <c r="K33" s="711"/>
      <c r="L33" s="711"/>
      <c r="M33" s="712"/>
      <c r="N33" s="713" t="str">
        <f>IF(ISERROR(VLOOKUP($B33,競技者データ入力シート!$B$8:$AK$57,21,FALSE)),"",VLOOKUP($B33,競技者データ入力シート!$B$8:$AK$57,21,FALSE))</f>
        <v/>
      </c>
      <c r="O33" s="711"/>
      <c r="P33" s="711"/>
      <c r="Q33" s="712"/>
      <c r="R33" s="681"/>
      <c r="S33" s="698"/>
    </row>
    <row r="34" spans="2:34" ht="24.75" customHeight="1">
      <c r="B34" s="246">
        <v>18</v>
      </c>
      <c r="C34" s="242" t="str">
        <f>IF(ISERROR(VLOOKUP(B34,'NANS Data'!$D$2:$P$51,6,FALSE)),"",VLOOKUP(B34,'NANS Data'!$D$2:$P$51,6,FALSE))</f>
        <v/>
      </c>
      <c r="D34" s="581" t="str">
        <f>IF(ISERROR(VLOOKUP(B34,'NANS Data'!$D$2:$P$51,7,FALSE)),"",VLOOKUP(B34,'NANS Data'!$D$2:$P$51,7,FALSE))</f>
        <v/>
      </c>
      <c r="E34" s="582"/>
      <c r="F34" s="583"/>
      <c r="G34" s="81" t="str">
        <f>IF(ISERROR(VLOOKUP(B34,'NANS Data'!$D$2:$P$51,12,FALSE)),"",VLOOKUP(B34,'NANS Data'!$D$2:$P$51,12,FALSE))</f>
        <v/>
      </c>
      <c r="H34" s="82" t="str">
        <f>IF(ISERROR(VLOOKUP(B34,競技者データ入力シート!$B$8:$O$57,2,FALSE)),"",VLOOKUP(B34,競技者データ入力シート!$B$8:$O$57,8,FALSE))</f>
        <v/>
      </c>
      <c r="I34" s="83" t="str">
        <f>IF(ISERROR(VLOOKUP(B34,'NANS Data'!$D$2:$P$51,13,FALSE)),"",VLOOKUP(B34,'NANS Data'!$D$2:$P$51,13,FALSE))</f>
        <v/>
      </c>
      <c r="J34" s="710" t="str">
        <f>IF(ISERROR(VLOOKUP($B34,競技者データ入力シート!$B$8:$Q$57,16,FALSE)),"",VLOOKUP($B34,競技者データ入力シート!$B$8:$Q$57,16,FALSE))</f>
        <v/>
      </c>
      <c r="K34" s="711"/>
      <c r="L34" s="711"/>
      <c r="M34" s="712"/>
      <c r="N34" s="713" t="str">
        <f>IF(ISERROR(VLOOKUP($B34,競技者データ入力シート!$B$8:$AK$57,21,FALSE)),"",VLOOKUP($B34,競技者データ入力シート!$B$8:$AK$57,21,FALSE))</f>
        <v/>
      </c>
      <c r="O34" s="711"/>
      <c r="P34" s="711"/>
      <c r="Q34" s="712"/>
      <c r="R34" s="681"/>
      <c r="S34" s="698"/>
    </row>
    <row r="35" spans="2:34" ht="24.75" customHeight="1">
      <c r="B35" s="246">
        <v>19</v>
      </c>
      <c r="C35" s="242" t="str">
        <f>IF(ISERROR(VLOOKUP(B35,'NANS Data'!$D$2:$P$51,6,FALSE)),"",VLOOKUP(B35,'NANS Data'!$D$2:$P$51,6,FALSE))</f>
        <v/>
      </c>
      <c r="D35" s="581" t="str">
        <f>IF(ISERROR(VLOOKUP(B35,'NANS Data'!$D$2:$P$51,7,FALSE)),"",VLOOKUP(B35,'NANS Data'!$D$2:$P$51,7,FALSE))</f>
        <v/>
      </c>
      <c r="E35" s="582"/>
      <c r="F35" s="583"/>
      <c r="G35" s="81" t="str">
        <f>IF(ISERROR(VLOOKUP(B35,'NANS Data'!$D$2:$P$51,12,FALSE)),"",VLOOKUP(B35,'NANS Data'!$D$2:$P$51,12,FALSE))</f>
        <v/>
      </c>
      <c r="H35" s="82" t="str">
        <f>IF(ISERROR(VLOOKUP(B35,競技者データ入力シート!$B$8:$O$57,2,FALSE)),"",VLOOKUP(B35,競技者データ入力シート!$B$8:$O$57,8,FALSE))</f>
        <v/>
      </c>
      <c r="I35" s="83" t="str">
        <f>IF(ISERROR(VLOOKUP(B35,'NANS Data'!$D$2:$P$51,13,FALSE)),"",VLOOKUP(B35,'NANS Data'!$D$2:$P$51,13,FALSE))</f>
        <v/>
      </c>
      <c r="J35" s="710" t="str">
        <f>IF(ISERROR(VLOOKUP($B35,競技者データ入力シート!$B$8:$Q$57,16,FALSE)),"",VLOOKUP($B35,競技者データ入力シート!$B$8:$Q$57,16,FALSE))</f>
        <v/>
      </c>
      <c r="K35" s="711"/>
      <c r="L35" s="711"/>
      <c r="M35" s="712"/>
      <c r="N35" s="713" t="str">
        <f>IF(ISERROR(VLOOKUP($B35,競技者データ入力シート!$B$8:$AK$57,21,FALSE)),"",VLOOKUP($B35,競技者データ入力シート!$B$8:$AK$57,21,FALSE))</f>
        <v/>
      </c>
      <c r="O35" s="711"/>
      <c r="P35" s="711"/>
      <c r="Q35" s="712"/>
      <c r="R35" s="681"/>
      <c r="S35" s="698"/>
    </row>
    <row r="36" spans="2:34" ht="24.75" customHeight="1">
      <c r="B36" s="247">
        <v>20</v>
      </c>
      <c r="C36" s="243" t="str">
        <f>IF(ISERROR(VLOOKUP(B36,'NANS Data'!$D$2:$P$51,6,FALSE)),"",VLOOKUP(B36,'NANS Data'!$D$2:$P$51,6,FALSE))</f>
        <v/>
      </c>
      <c r="D36" s="595" t="str">
        <f>IF(ISERROR(VLOOKUP(B36,'NANS Data'!$D$2:$P$51,7,FALSE)),"",VLOOKUP(B36,'NANS Data'!$D$2:$P$51,7,FALSE))</f>
        <v/>
      </c>
      <c r="E36" s="596"/>
      <c r="F36" s="597"/>
      <c r="G36" s="84" t="str">
        <f>IF(ISERROR(VLOOKUP(B36,'NANS Data'!$D$2:$P$51,12,FALSE)),"",VLOOKUP(B36,'NANS Data'!$D$2:$P$51,12,FALSE))</f>
        <v/>
      </c>
      <c r="H36" s="85" t="str">
        <f>IF(ISERROR(VLOOKUP(B36,競技者データ入力シート!$B$8:$O$57,2,FALSE)),"",VLOOKUP(B36,競技者データ入力シート!$B$8:$O$57,8,FALSE))</f>
        <v/>
      </c>
      <c r="I36" s="86" t="str">
        <f>IF(ISERROR(VLOOKUP(B36,'NANS Data'!$D$2:$P$51,13,FALSE)),"",VLOOKUP(B36,'NANS Data'!$D$2:$P$51,13,FALSE))</f>
        <v/>
      </c>
      <c r="J36" s="714" t="str">
        <f>IF(ISERROR(VLOOKUP($B36,競技者データ入力シート!$B$8:$Q$57,16,FALSE)),"",VLOOKUP($B36,競技者データ入力シート!$B$8:$Q$57,16,FALSE))</f>
        <v/>
      </c>
      <c r="K36" s="715"/>
      <c r="L36" s="715"/>
      <c r="M36" s="716"/>
      <c r="N36" s="717" t="str">
        <f>IF(ISERROR(VLOOKUP($B36,競技者データ入力シート!$B$8:$AK$57,21,FALSE)),"",VLOOKUP($B36,競技者データ入力シート!$B$8:$AK$57,21,FALSE))</f>
        <v/>
      </c>
      <c r="O36" s="715"/>
      <c r="P36" s="715"/>
      <c r="Q36" s="716"/>
      <c r="R36" s="601"/>
      <c r="S36" s="602"/>
    </row>
    <row r="37" spans="2:34" ht="24.75" customHeight="1">
      <c r="B37" s="245">
        <v>21</v>
      </c>
      <c r="C37" s="242" t="str">
        <f>IF(ISERROR(VLOOKUP(B37,'NANS Data'!$D$2:$P$51,6,FALSE)),"",VLOOKUP(B37,'NANS Data'!$D$2:$P$51,6,FALSE))</f>
        <v/>
      </c>
      <c r="D37" s="581" t="str">
        <f>IF(ISERROR(VLOOKUP(B37,'NANS Data'!$D$2:$P$51,7,FALSE)),"",VLOOKUP(B37,'NANS Data'!$D$2:$P$51,7,FALSE))</f>
        <v/>
      </c>
      <c r="E37" s="582"/>
      <c r="F37" s="583"/>
      <c r="G37" s="81" t="str">
        <f>IF(ISERROR(VLOOKUP(B37,'NANS Data'!$D$2:$P$51,12,FALSE)),"",VLOOKUP(B37,'NANS Data'!$D$2:$P$51,12,FALSE))</f>
        <v/>
      </c>
      <c r="H37" s="82" t="str">
        <f>IF(ISERROR(VLOOKUP(B37,競技者データ入力シート!$B$8:$O$57,2,FALSE)),"",VLOOKUP(B37,競技者データ入力シート!$B$8:$O$57,8,FALSE))</f>
        <v/>
      </c>
      <c r="I37" s="83" t="str">
        <f>IF(ISERROR(VLOOKUP(B37,'NANS Data'!$D$2:$P$51,13,FALSE)),"",VLOOKUP(B37,'NANS Data'!$D$2:$P$51,13,FALSE))</f>
        <v/>
      </c>
      <c r="J37" s="706" t="str">
        <f>IF(ISERROR(VLOOKUP($B37,競技者データ入力シート!$B$8:$Q$57,16,FALSE)),"",VLOOKUP($B37,競技者データ入力シート!$B$8:$Q$57,16,FALSE))</f>
        <v/>
      </c>
      <c r="K37" s="707"/>
      <c r="L37" s="707"/>
      <c r="M37" s="708"/>
      <c r="N37" s="709" t="str">
        <f>IF(ISERROR(VLOOKUP($B37,競技者データ入力シート!$B$8:$AK$57,21,FALSE)),"",VLOOKUP($B37,競技者データ入力シート!$B$8:$AK$57,21,FALSE))</f>
        <v/>
      </c>
      <c r="O37" s="707"/>
      <c r="P37" s="707"/>
      <c r="Q37" s="708"/>
      <c r="R37" s="680"/>
      <c r="S37" s="697"/>
    </row>
    <row r="38" spans="2:34" ht="24.75" customHeight="1">
      <c r="B38" s="246">
        <v>22</v>
      </c>
      <c r="C38" s="242" t="str">
        <f>IF(ISERROR(VLOOKUP(B38,'NANS Data'!$D$2:$P$51,6,FALSE)),"",VLOOKUP(B38,'NANS Data'!$D$2:$P$51,6,FALSE))</f>
        <v/>
      </c>
      <c r="D38" s="581" t="str">
        <f>IF(ISERROR(VLOOKUP(B38,'NANS Data'!$D$2:$P$51,7,FALSE)),"",VLOOKUP(B38,'NANS Data'!$D$2:$P$51,7,FALSE))</f>
        <v/>
      </c>
      <c r="E38" s="582"/>
      <c r="F38" s="583"/>
      <c r="G38" s="81" t="str">
        <f>IF(ISERROR(VLOOKUP(B38,'NANS Data'!$D$2:$P$51,12,FALSE)),"",VLOOKUP(B38,'NANS Data'!$D$2:$P$51,12,FALSE))</f>
        <v/>
      </c>
      <c r="H38" s="82" t="str">
        <f>IF(ISERROR(VLOOKUP(B38,競技者データ入力シート!$B$8:$O$57,2,FALSE)),"",VLOOKUP(B38,競技者データ入力シート!$B$8:$O$57,8,FALSE))</f>
        <v/>
      </c>
      <c r="I38" s="83" t="str">
        <f>IF(ISERROR(VLOOKUP(B38,'NANS Data'!$D$2:$P$51,13,FALSE)),"",VLOOKUP(B38,'NANS Data'!$D$2:$P$51,13,FALSE))</f>
        <v/>
      </c>
      <c r="J38" s="710" t="str">
        <f>IF(ISERROR(VLOOKUP($B38,競技者データ入力シート!$B$8:$Q$57,16,FALSE)),"",VLOOKUP($B38,競技者データ入力シート!$B$8:$Q$57,16,FALSE))</f>
        <v/>
      </c>
      <c r="K38" s="711"/>
      <c r="L38" s="711"/>
      <c r="M38" s="712"/>
      <c r="N38" s="713" t="str">
        <f>IF(ISERROR(VLOOKUP($B38,競技者データ入力シート!$B$8:$AK$57,21,FALSE)),"",VLOOKUP($B38,競技者データ入力シート!$B$8:$AK$57,21,FALSE))</f>
        <v/>
      </c>
      <c r="O38" s="711"/>
      <c r="P38" s="711"/>
      <c r="Q38" s="712"/>
      <c r="R38" s="681"/>
      <c r="S38" s="698"/>
    </row>
    <row r="39" spans="2:34" ht="24.75" customHeight="1">
      <c r="B39" s="246">
        <v>23</v>
      </c>
      <c r="C39" s="242" t="str">
        <f>IF(ISERROR(VLOOKUP(B39,'NANS Data'!$D$2:$P$51,6,FALSE)),"",VLOOKUP(B39,'NANS Data'!$D$2:$P$51,6,FALSE))</f>
        <v/>
      </c>
      <c r="D39" s="581" t="str">
        <f>IF(ISERROR(VLOOKUP(B39,'NANS Data'!$D$2:$P$51,7,FALSE)),"",VLOOKUP(B39,'NANS Data'!$D$2:$P$51,7,FALSE))</f>
        <v/>
      </c>
      <c r="E39" s="582"/>
      <c r="F39" s="583"/>
      <c r="G39" s="81" t="str">
        <f>IF(ISERROR(VLOOKUP(B39,'NANS Data'!$D$2:$P$51,12,FALSE)),"",VLOOKUP(B39,'NANS Data'!$D$2:$P$51,12,FALSE))</f>
        <v/>
      </c>
      <c r="H39" s="82" t="str">
        <f>IF(ISERROR(VLOOKUP(B39,競技者データ入力シート!$B$8:$O$57,2,FALSE)),"",VLOOKUP(B39,競技者データ入力シート!$B$8:$O$57,8,FALSE))</f>
        <v/>
      </c>
      <c r="I39" s="83" t="str">
        <f>IF(ISERROR(VLOOKUP(B39,'NANS Data'!$D$2:$P$51,13,FALSE)),"",VLOOKUP(B39,'NANS Data'!$D$2:$P$51,13,FALSE))</f>
        <v/>
      </c>
      <c r="J39" s="710" t="str">
        <f>IF(ISERROR(VLOOKUP($B39,競技者データ入力シート!$B$8:$Q$57,16,FALSE)),"",VLOOKUP($B39,競技者データ入力シート!$B$8:$Q$57,16,FALSE))</f>
        <v/>
      </c>
      <c r="K39" s="711"/>
      <c r="L39" s="711"/>
      <c r="M39" s="712"/>
      <c r="N39" s="713" t="str">
        <f>IF(ISERROR(VLOOKUP($B39,競技者データ入力シート!$B$8:$AK$57,21,FALSE)),"",VLOOKUP($B39,競技者データ入力シート!$B$8:$AK$57,21,FALSE))</f>
        <v/>
      </c>
      <c r="O39" s="711"/>
      <c r="P39" s="711"/>
      <c r="Q39" s="712"/>
      <c r="R39" s="681"/>
      <c r="S39" s="698"/>
    </row>
    <row r="40" spans="2:34" ht="24.75" customHeight="1">
      <c r="B40" s="246">
        <v>24</v>
      </c>
      <c r="C40" s="242" t="str">
        <f>IF(ISERROR(VLOOKUP(B40,'NANS Data'!$D$2:$P$51,6,FALSE)),"",VLOOKUP(B40,'NANS Data'!$D$2:$P$51,6,FALSE))</f>
        <v/>
      </c>
      <c r="D40" s="581" t="str">
        <f>IF(ISERROR(VLOOKUP(B40,'NANS Data'!$D$2:$P$51,7,FALSE)),"",VLOOKUP(B40,'NANS Data'!$D$2:$P$51,7,FALSE))</f>
        <v/>
      </c>
      <c r="E40" s="582"/>
      <c r="F40" s="583"/>
      <c r="G40" s="81" t="str">
        <f>IF(ISERROR(VLOOKUP(B40,'NANS Data'!$D$2:$P$51,12,FALSE)),"",VLOOKUP(B40,'NANS Data'!$D$2:$P$51,12,FALSE))</f>
        <v/>
      </c>
      <c r="H40" s="82" t="str">
        <f>IF(ISERROR(VLOOKUP(B40,競技者データ入力シート!$B$8:$O$57,2,FALSE)),"",VLOOKUP(B40,競技者データ入力シート!$B$8:$O$57,8,FALSE))</f>
        <v/>
      </c>
      <c r="I40" s="83" t="str">
        <f>IF(ISERROR(VLOOKUP(B40,'NANS Data'!$D$2:$P$51,13,FALSE)),"",VLOOKUP(B40,'NANS Data'!$D$2:$P$51,13,FALSE))</f>
        <v/>
      </c>
      <c r="J40" s="710" t="str">
        <f>IF(ISERROR(VLOOKUP($B40,競技者データ入力シート!$B$8:$Q$57,16,FALSE)),"",VLOOKUP($B40,競技者データ入力シート!$B$8:$Q$57,16,FALSE))</f>
        <v/>
      </c>
      <c r="K40" s="711"/>
      <c r="L40" s="711"/>
      <c r="M40" s="712"/>
      <c r="N40" s="713" t="str">
        <f>IF(ISERROR(VLOOKUP($B40,競技者データ入力シート!$B$8:$AK$57,21,FALSE)),"",VLOOKUP($B40,競技者データ入力シート!$B$8:$AK$57,21,FALSE))</f>
        <v/>
      </c>
      <c r="O40" s="711"/>
      <c r="P40" s="711"/>
      <c r="Q40" s="712"/>
      <c r="R40" s="681"/>
      <c r="S40" s="698"/>
    </row>
    <row r="41" spans="2:34" ht="24.75" customHeight="1" thickBot="1">
      <c r="B41" s="248">
        <v>25</v>
      </c>
      <c r="C41" s="244" t="str">
        <f>IF(ISERROR(VLOOKUP(B41,'NANS Data'!$D$2:$P$51,6,FALSE)),"",VLOOKUP(B41,'NANS Data'!$D$2:$P$51,6,FALSE))</f>
        <v/>
      </c>
      <c r="D41" s="587" t="str">
        <f>IF(ISERROR(VLOOKUP(B41,'NANS Data'!$D$2:$P$51,7,FALSE)),"",VLOOKUP(B41,'NANS Data'!$D$2:$P$51,7,FALSE))</f>
        <v/>
      </c>
      <c r="E41" s="588"/>
      <c r="F41" s="589"/>
      <c r="G41" s="130" t="str">
        <f>IF(ISERROR(VLOOKUP(B41,'NANS Data'!$D$2:$P$51,12,FALSE)),"",VLOOKUP(B41,'NANS Data'!$D$2:$P$51,12,FALSE))</f>
        <v/>
      </c>
      <c r="H41" s="131" t="str">
        <f>IF(ISERROR(VLOOKUP(B41,競技者データ入力シート!$B$8:$O$57,2,FALSE)),"",VLOOKUP(B41,競技者データ入力シート!$B$8:$O$57,8,FALSE))</f>
        <v/>
      </c>
      <c r="I41" s="132" t="str">
        <f>IF(ISERROR(VLOOKUP(B41,'NANS Data'!$D$2:$P$51,13,FALSE)),"",VLOOKUP(B41,'NANS Data'!$D$2:$P$51,13,FALSE))</f>
        <v/>
      </c>
      <c r="J41" s="718" t="str">
        <f>IF(ISERROR(VLOOKUP($B41,競技者データ入力シート!$B$8:$Q$57,16,FALSE)),"",VLOOKUP($B41,競技者データ入力シート!$B$8:$Q$57,16,FALSE))</f>
        <v/>
      </c>
      <c r="K41" s="719"/>
      <c r="L41" s="719"/>
      <c r="M41" s="720"/>
      <c r="N41" s="721" t="str">
        <f>IF(ISERROR(VLOOKUP($B41,競技者データ入力シート!$B$8:$AK$57,21,FALSE)),"",VLOOKUP($B41,競技者データ入力シート!$B$8:$AK$57,21,FALSE))</f>
        <v/>
      </c>
      <c r="O41" s="719"/>
      <c r="P41" s="719"/>
      <c r="Q41" s="720"/>
      <c r="R41" s="593"/>
      <c r="S41" s="594"/>
    </row>
    <row r="42" spans="2:34" ht="16.5" hidden="1" customHeight="1">
      <c r="B42" s="245">
        <v>26</v>
      </c>
      <c r="C42" s="242" t="str">
        <f>IF(ISERROR(VLOOKUP(B42,'NANS Data'!$D$2:$P$51,6,FALSE)),"",VLOOKUP(B42,'NANS Data'!$D$2:$P$51,6,FALSE))</f>
        <v/>
      </c>
      <c r="D42" s="581" t="str">
        <f>IF(ISERROR(VLOOKUP(B42,'NANS Data'!$D$2:$P$51,7,FALSE)),"",VLOOKUP(B42,'NANS Data'!$D$2:$P$51,7,FALSE))</f>
        <v/>
      </c>
      <c r="E42" s="582"/>
      <c r="F42" s="583"/>
      <c r="G42" s="81" t="str">
        <f>IF(ISERROR(VLOOKUP(B42,'NANS Data'!$D$2:$P$51,12,FALSE)),"",VLOOKUP(B42,'NANS Data'!$D$2:$P$51,12,FALSE))</f>
        <v/>
      </c>
      <c r="H42" s="82" t="str">
        <f>IF(ISERROR(VLOOKUP(B42,競技者データ入力シート!$B$8:$O$57,2,FALSE)),"",VLOOKUP(B42,競技者データ入力シート!$B$8:$O$57,8,FALSE))</f>
        <v/>
      </c>
      <c r="I42" s="83" t="str">
        <f>IF(ISERROR(VLOOKUP(B42,'NANS Data'!$D$2:$P$51,13,FALSE)),"",VLOOKUP(B42,'NANS Data'!$D$2:$P$51,13,FALSE))</f>
        <v/>
      </c>
      <c r="J42" s="584" t="str">
        <f>IF(ISERROR(VLOOKUP($B42,競技者データ入力シート!$B$8:$Q$57,16,FALSE)),"",VLOOKUP($B42,競技者データ入力シート!$B$8:$Q$57,16,FALSE))</f>
        <v/>
      </c>
      <c r="K42" s="585"/>
      <c r="L42" s="586" t="str">
        <f>IF(ISERROR(VLOOKUP($B42,競技者データ入力シート!$B$8:$AK$57,21,FALSE)),"",VLOOKUP($B42,競技者データ入力シート!$B$8:$AK$57,21,FALSE))</f>
        <v/>
      </c>
      <c r="M42" s="586"/>
      <c r="N42" s="579"/>
      <c r="O42" s="579"/>
      <c r="P42" s="579"/>
      <c r="Q42" s="579"/>
      <c r="R42" s="579"/>
      <c r="S42" s="580"/>
      <c r="AG42" s="75" t="b">
        <f t="shared" ref="AG18:AG67" si="0">EXACT(J42,AC42)</f>
        <v>1</v>
      </c>
      <c r="AH42" s="75" t="b">
        <f t="shared" ref="AH18:AH67" si="1">EXACT(N42,AE42)</f>
        <v>1</v>
      </c>
    </row>
    <row r="43" spans="2:34" ht="16.5" hidden="1" customHeight="1">
      <c r="B43" s="246">
        <v>27</v>
      </c>
      <c r="C43" s="242" t="str">
        <f>IF(ISERROR(VLOOKUP(B43,'NANS Data'!$D$2:$P$51,6,FALSE)),"",VLOOKUP(B43,'NANS Data'!$D$2:$P$51,6,FALSE))</f>
        <v/>
      </c>
      <c r="D43" s="581" t="str">
        <f>IF(ISERROR(VLOOKUP(B43,'NANS Data'!$D$2:$P$51,7,FALSE)),"",VLOOKUP(B43,'NANS Data'!$D$2:$P$51,7,FALSE))</f>
        <v/>
      </c>
      <c r="E43" s="582"/>
      <c r="F43" s="583"/>
      <c r="G43" s="81" t="str">
        <f>IF(ISERROR(VLOOKUP(B43,'NANS Data'!$D$2:$P$51,12,FALSE)),"",VLOOKUP(B43,'NANS Data'!$D$2:$P$51,12,FALSE))</f>
        <v/>
      </c>
      <c r="H43" s="82" t="str">
        <f>IF(ISERROR(VLOOKUP(B43,競技者データ入力シート!$B$8:$O$57,2,FALSE)),"",VLOOKUP(B43,競技者データ入力シート!$B$8:$O$57,8,FALSE))</f>
        <v/>
      </c>
      <c r="I43" s="83" t="str">
        <f>IF(ISERROR(VLOOKUP(B43,'NANS Data'!$D$2:$P$51,13,FALSE)),"",VLOOKUP(B43,'NANS Data'!$D$2:$P$51,13,FALSE))</f>
        <v/>
      </c>
      <c r="J43" s="584" t="str">
        <f>IF(ISERROR(VLOOKUP($B43,競技者データ入力シート!$B$8:$Q$57,16,FALSE)),"",VLOOKUP($B43,競技者データ入力シート!$B$8:$Q$57,16,FALSE))</f>
        <v/>
      </c>
      <c r="K43" s="585"/>
      <c r="L43" s="586" t="str">
        <f>IF(ISERROR(VLOOKUP($B43,競技者データ入力シート!$B$8:$AK$57,21,FALSE)),"",VLOOKUP($B43,競技者データ入力シート!$B$8:$AK$57,21,FALSE))</f>
        <v/>
      </c>
      <c r="M43" s="586"/>
      <c r="N43" s="579"/>
      <c r="O43" s="579"/>
      <c r="P43" s="579"/>
      <c r="Q43" s="579"/>
      <c r="R43" s="579"/>
      <c r="S43" s="580"/>
      <c r="AG43" s="75" t="b">
        <f t="shared" si="0"/>
        <v>1</v>
      </c>
      <c r="AH43" s="75" t="b">
        <f t="shared" si="1"/>
        <v>1</v>
      </c>
    </row>
    <row r="44" spans="2:34" ht="16.5" hidden="1" customHeight="1">
      <c r="B44" s="246">
        <v>28</v>
      </c>
      <c r="C44" s="242" t="str">
        <f>IF(ISERROR(VLOOKUP(B44,'NANS Data'!$D$2:$P$51,6,FALSE)),"",VLOOKUP(B44,'NANS Data'!$D$2:$P$51,6,FALSE))</f>
        <v/>
      </c>
      <c r="D44" s="581" t="str">
        <f>IF(ISERROR(VLOOKUP(B44,'NANS Data'!$D$2:$P$51,7,FALSE)),"",VLOOKUP(B44,'NANS Data'!$D$2:$P$51,7,FALSE))</f>
        <v/>
      </c>
      <c r="E44" s="582"/>
      <c r="F44" s="583"/>
      <c r="G44" s="81" t="str">
        <f>IF(ISERROR(VLOOKUP(B44,'NANS Data'!$D$2:$P$51,12,FALSE)),"",VLOOKUP(B44,'NANS Data'!$D$2:$P$51,12,FALSE))</f>
        <v/>
      </c>
      <c r="H44" s="82" t="str">
        <f>IF(ISERROR(VLOOKUP(B44,競技者データ入力シート!$B$8:$O$57,2,FALSE)),"",VLOOKUP(B44,競技者データ入力シート!$B$8:$O$57,8,FALSE))</f>
        <v/>
      </c>
      <c r="I44" s="83" t="str">
        <f>IF(ISERROR(VLOOKUP(B44,'NANS Data'!$D$2:$P$51,13,FALSE)),"",VLOOKUP(B44,'NANS Data'!$D$2:$P$51,13,FALSE))</f>
        <v/>
      </c>
      <c r="J44" s="584" t="str">
        <f>IF(ISERROR(VLOOKUP($B44,競技者データ入力シート!$B$8:$Q$57,16,FALSE)),"",VLOOKUP($B44,競技者データ入力シート!$B$8:$Q$57,16,FALSE))</f>
        <v/>
      </c>
      <c r="K44" s="585"/>
      <c r="L44" s="586" t="str">
        <f>IF(ISERROR(VLOOKUP($B44,競技者データ入力シート!$B$8:$AK$57,21,FALSE)),"",VLOOKUP($B44,競技者データ入力シート!$B$8:$AK$57,21,FALSE))</f>
        <v/>
      </c>
      <c r="M44" s="586"/>
      <c r="N44" s="579"/>
      <c r="O44" s="579"/>
      <c r="P44" s="579"/>
      <c r="Q44" s="579"/>
      <c r="R44" s="579"/>
      <c r="S44" s="580"/>
      <c r="AG44" s="75" t="b">
        <f t="shared" si="0"/>
        <v>1</v>
      </c>
      <c r="AH44" s="75" t="b">
        <f t="shared" si="1"/>
        <v>1</v>
      </c>
    </row>
    <row r="45" spans="2:34" ht="16.5" hidden="1" customHeight="1">
      <c r="B45" s="246">
        <v>29</v>
      </c>
      <c r="C45" s="242" t="str">
        <f>IF(ISERROR(VLOOKUP(B45,'NANS Data'!$D$2:$P$51,6,FALSE)),"",VLOOKUP(B45,'NANS Data'!$D$2:$P$51,6,FALSE))</f>
        <v/>
      </c>
      <c r="D45" s="581" t="str">
        <f>IF(ISERROR(VLOOKUP(B45,'NANS Data'!$D$2:$P$51,7,FALSE)),"",VLOOKUP(B45,'NANS Data'!$D$2:$P$51,7,FALSE))</f>
        <v/>
      </c>
      <c r="E45" s="582"/>
      <c r="F45" s="583"/>
      <c r="G45" s="81" t="str">
        <f>IF(ISERROR(VLOOKUP(B45,'NANS Data'!$D$2:$P$51,12,FALSE)),"",VLOOKUP(B45,'NANS Data'!$D$2:$P$51,12,FALSE))</f>
        <v/>
      </c>
      <c r="H45" s="82" t="str">
        <f>IF(ISERROR(VLOOKUP(B45,競技者データ入力シート!$B$8:$O$57,2,FALSE)),"",VLOOKUP(B45,競技者データ入力シート!$B$8:$O$57,8,FALSE))</f>
        <v/>
      </c>
      <c r="I45" s="83" t="str">
        <f>IF(ISERROR(VLOOKUP(B45,'NANS Data'!$D$2:$P$51,13,FALSE)),"",VLOOKUP(B45,'NANS Data'!$D$2:$P$51,13,FALSE))</f>
        <v/>
      </c>
      <c r="J45" s="584" t="str">
        <f>IF(ISERROR(VLOOKUP($B45,競技者データ入力シート!$B$8:$Q$57,16,FALSE)),"",VLOOKUP($B45,競技者データ入力シート!$B$8:$Q$57,16,FALSE))</f>
        <v/>
      </c>
      <c r="K45" s="585"/>
      <c r="L45" s="586" t="str">
        <f>IF(ISERROR(VLOOKUP($B45,競技者データ入力シート!$B$8:$AK$57,21,FALSE)),"",VLOOKUP($B45,競技者データ入力シート!$B$8:$AK$57,21,FALSE))</f>
        <v/>
      </c>
      <c r="M45" s="586"/>
      <c r="N45" s="579"/>
      <c r="O45" s="579"/>
      <c r="P45" s="579"/>
      <c r="Q45" s="579"/>
      <c r="R45" s="579"/>
      <c r="S45" s="580"/>
      <c r="AG45" s="75" t="b">
        <f t="shared" si="0"/>
        <v>1</v>
      </c>
      <c r="AH45" s="75" t="b">
        <f t="shared" si="1"/>
        <v>1</v>
      </c>
    </row>
    <row r="46" spans="2:34" ht="16.5" hidden="1" customHeight="1">
      <c r="B46" s="247">
        <v>30</v>
      </c>
      <c r="C46" s="243" t="str">
        <f>IF(ISERROR(VLOOKUP(B46,'NANS Data'!$D$2:$P$51,6,FALSE)),"",VLOOKUP(B46,'NANS Data'!$D$2:$P$51,6,FALSE))</f>
        <v/>
      </c>
      <c r="D46" s="595" t="str">
        <f>IF(ISERROR(VLOOKUP(B46,'NANS Data'!$D$2:$P$51,7,FALSE)),"",VLOOKUP(B46,'NANS Data'!$D$2:$P$51,7,FALSE))</f>
        <v/>
      </c>
      <c r="E46" s="596"/>
      <c r="F46" s="597"/>
      <c r="G46" s="84" t="str">
        <f>IF(ISERROR(VLOOKUP(B46,'NANS Data'!$D$2:$P$51,12,FALSE)),"",VLOOKUP(B46,'NANS Data'!$D$2:$P$51,12,FALSE))</f>
        <v/>
      </c>
      <c r="H46" s="85" t="str">
        <f>IF(ISERROR(VLOOKUP(B46,競技者データ入力シート!$B$8:$O$57,2,FALSE)),"",VLOOKUP(B46,競技者データ入力シート!$B$8:$O$57,8,FALSE))</f>
        <v/>
      </c>
      <c r="I46" s="86" t="str">
        <f>IF(ISERROR(VLOOKUP(B46,'NANS Data'!$D$2:$P$51,13,FALSE)),"",VLOOKUP(B46,'NANS Data'!$D$2:$P$51,13,FALSE))</f>
        <v/>
      </c>
      <c r="J46" s="598" t="str">
        <f>IF(ISERROR(VLOOKUP($B46,競技者データ入力シート!$B$8:$Q$57,16,FALSE)),"",VLOOKUP($B46,競技者データ入力シート!$B$8:$Q$57,16,FALSE))</f>
        <v/>
      </c>
      <c r="K46" s="599"/>
      <c r="L46" s="600" t="str">
        <f>IF(ISERROR(VLOOKUP($B46,競技者データ入力シート!$B$8:$AK$57,21,FALSE)),"",VLOOKUP($B46,競技者データ入力シート!$B$8:$AK$57,21,FALSE))</f>
        <v/>
      </c>
      <c r="M46" s="600"/>
      <c r="N46" s="601"/>
      <c r="O46" s="601"/>
      <c r="P46" s="601"/>
      <c r="Q46" s="601"/>
      <c r="R46" s="601"/>
      <c r="S46" s="602"/>
      <c r="AG46" s="75" t="b">
        <f t="shared" si="0"/>
        <v>1</v>
      </c>
      <c r="AH46" s="75" t="b">
        <f t="shared" si="1"/>
        <v>1</v>
      </c>
    </row>
    <row r="47" spans="2:34" ht="16.5" hidden="1" customHeight="1">
      <c r="B47" s="245">
        <v>31</v>
      </c>
      <c r="C47" s="242" t="str">
        <f>IF(ISERROR(VLOOKUP(B47,'NANS Data'!$D$2:$P$51,6,FALSE)),"",VLOOKUP(B47,'NANS Data'!$D$2:$P$51,6,FALSE))</f>
        <v/>
      </c>
      <c r="D47" s="581" t="str">
        <f>IF(ISERROR(VLOOKUP(B47,'NANS Data'!$D$2:$P$51,7,FALSE)),"",VLOOKUP(B47,'NANS Data'!$D$2:$P$51,7,FALSE))</f>
        <v/>
      </c>
      <c r="E47" s="582"/>
      <c r="F47" s="583"/>
      <c r="G47" s="81" t="str">
        <f>IF(ISERROR(VLOOKUP(B47,'NANS Data'!$D$2:$P$51,12,FALSE)),"",VLOOKUP(B47,'NANS Data'!$D$2:$P$51,12,FALSE))</f>
        <v/>
      </c>
      <c r="H47" s="82" t="str">
        <f>IF(ISERROR(VLOOKUP(B47,競技者データ入力シート!$B$8:$O$57,2,FALSE)),"",VLOOKUP(B47,競技者データ入力シート!$B$8:$O$57,8,FALSE))</f>
        <v/>
      </c>
      <c r="I47" s="83" t="str">
        <f>IF(ISERROR(VLOOKUP(B47,'NANS Data'!$D$2:$P$51,13,FALSE)),"",VLOOKUP(B47,'NANS Data'!$D$2:$P$51,13,FALSE))</f>
        <v/>
      </c>
      <c r="J47" s="584" t="str">
        <f>IF(ISERROR(VLOOKUP($B47,競技者データ入力シート!$B$8:$Q$57,16,FALSE)),"",VLOOKUP($B47,競技者データ入力シート!$B$8:$Q$57,16,FALSE))</f>
        <v/>
      </c>
      <c r="K47" s="585"/>
      <c r="L47" s="586" t="str">
        <f>IF(ISERROR(VLOOKUP($B47,競技者データ入力シート!$B$8:$AK$57,21,FALSE)),"",VLOOKUP($B47,競技者データ入力シート!$B$8:$AK$57,21,FALSE))</f>
        <v/>
      </c>
      <c r="M47" s="586"/>
      <c r="N47" s="579"/>
      <c r="O47" s="579"/>
      <c r="P47" s="579"/>
      <c r="Q47" s="579"/>
      <c r="R47" s="579"/>
      <c r="S47" s="580"/>
      <c r="AG47" s="75" t="b">
        <f t="shared" si="0"/>
        <v>1</v>
      </c>
      <c r="AH47" s="75" t="b">
        <f t="shared" si="1"/>
        <v>1</v>
      </c>
    </row>
    <row r="48" spans="2:34" ht="16.5" hidden="1" customHeight="1">
      <c r="B48" s="246">
        <v>32</v>
      </c>
      <c r="C48" s="242" t="str">
        <f>IF(ISERROR(VLOOKUP(B48,'NANS Data'!$D$2:$P$51,6,FALSE)),"",VLOOKUP(B48,'NANS Data'!$D$2:$P$51,6,FALSE))</f>
        <v/>
      </c>
      <c r="D48" s="581" t="str">
        <f>IF(ISERROR(VLOOKUP(B48,'NANS Data'!$D$2:$P$51,7,FALSE)),"",VLOOKUP(B48,'NANS Data'!$D$2:$P$51,7,FALSE))</f>
        <v/>
      </c>
      <c r="E48" s="582"/>
      <c r="F48" s="583"/>
      <c r="G48" s="81" t="str">
        <f>IF(ISERROR(VLOOKUP(B48,'NANS Data'!$D$2:$P$51,12,FALSE)),"",VLOOKUP(B48,'NANS Data'!$D$2:$P$51,12,FALSE))</f>
        <v/>
      </c>
      <c r="H48" s="82" t="str">
        <f>IF(ISERROR(VLOOKUP(B48,競技者データ入力シート!$B$8:$O$57,2,FALSE)),"",VLOOKUP(B48,競技者データ入力シート!$B$8:$O$57,8,FALSE))</f>
        <v/>
      </c>
      <c r="I48" s="83" t="str">
        <f>IF(ISERROR(VLOOKUP(B48,'NANS Data'!$D$2:$P$51,13,FALSE)),"",VLOOKUP(B48,'NANS Data'!$D$2:$P$51,13,FALSE))</f>
        <v/>
      </c>
      <c r="J48" s="584" t="str">
        <f>IF(ISERROR(VLOOKUP($B48,競技者データ入力シート!$B$8:$Q$57,16,FALSE)),"",VLOOKUP($B48,競技者データ入力シート!$B$8:$Q$57,16,FALSE))</f>
        <v/>
      </c>
      <c r="K48" s="585"/>
      <c r="L48" s="586" t="str">
        <f>IF(ISERROR(VLOOKUP($B48,競技者データ入力シート!$B$8:$AK$57,21,FALSE)),"",VLOOKUP($B48,競技者データ入力シート!$B$8:$AK$57,21,FALSE))</f>
        <v/>
      </c>
      <c r="M48" s="586"/>
      <c r="N48" s="579"/>
      <c r="O48" s="579"/>
      <c r="P48" s="579"/>
      <c r="Q48" s="579"/>
      <c r="R48" s="579"/>
      <c r="S48" s="580"/>
      <c r="AG48" s="75" t="b">
        <f t="shared" si="0"/>
        <v>1</v>
      </c>
      <c r="AH48" s="75" t="b">
        <f t="shared" si="1"/>
        <v>1</v>
      </c>
    </row>
    <row r="49" spans="2:34" ht="16.5" hidden="1" customHeight="1">
      <c r="B49" s="246">
        <v>33</v>
      </c>
      <c r="C49" s="242" t="str">
        <f>IF(ISERROR(VLOOKUP(B49,'NANS Data'!$D$2:$P$51,6,FALSE)),"",VLOOKUP(B49,'NANS Data'!$D$2:$P$51,6,FALSE))</f>
        <v/>
      </c>
      <c r="D49" s="581" t="str">
        <f>IF(ISERROR(VLOOKUP(B49,'NANS Data'!$D$2:$P$51,7,FALSE)),"",VLOOKUP(B49,'NANS Data'!$D$2:$P$51,7,FALSE))</f>
        <v/>
      </c>
      <c r="E49" s="582"/>
      <c r="F49" s="583"/>
      <c r="G49" s="81" t="str">
        <f>IF(ISERROR(VLOOKUP(B49,'NANS Data'!$D$2:$P$51,12,FALSE)),"",VLOOKUP(B49,'NANS Data'!$D$2:$P$51,12,FALSE))</f>
        <v/>
      </c>
      <c r="H49" s="82" t="str">
        <f>IF(ISERROR(VLOOKUP(B49,競技者データ入力シート!$B$8:$O$57,2,FALSE)),"",VLOOKUP(B49,競技者データ入力シート!$B$8:$O$57,8,FALSE))</f>
        <v/>
      </c>
      <c r="I49" s="83" t="str">
        <f>IF(ISERROR(VLOOKUP(B49,'NANS Data'!$D$2:$P$51,13,FALSE)),"",VLOOKUP(B49,'NANS Data'!$D$2:$P$51,13,FALSE))</f>
        <v/>
      </c>
      <c r="J49" s="584" t="str">
        <f>IF(ISERROR(VLOOKUP($B49,競技者データ入力シート!$B$8:$Q$57,16,FALSE)),"",VLOOKUP($B49,競技者データ入力シート!$B$8:$Q$57,16,FALSE))</f>
        <v/>
      </c>
      <c r="K49" s="585"/>
      <c r="L49" s="586" t="str">
        <f>IF(ISERROR(VLOOKUP($B49,競技者データ入力シート!$B$8:$AK$57,21,FALSE)),"",VLOOKUP($B49,競技者データ入力シート!$B$8:$AK$57,21,FALSE))</f>
        <v/>
      </c>
      <c r="M49" s="586"/>
      <c r="N49" s="579"/>
      <c r="O49" s="579"/>
      <c r="P49" s="579"/>
      <c r="Q49" s="579"/>
      <c r="R49" s="579"/>
      <c r="S49" s="580"/>
      <c r="AG49" s="75" t="b">
        <f t="shared" si="0"/>
        <v>1</v>
      </c>
      <c r="AH49" s="75" t="b">
        <f t="shared" si="1"/>
        <v>1</v>
      </c>
    </row>
    <row r="50" spans="2:34" ht="16.5" hidden="1" customHeight="1">
      <c r="B50" s="246">
        <v>34</v>
      </c>
      <c r="C50" s="242" t="str">
        <f>IF(ISERROR(VLOOKUP(B50,'NANS Data'!$D$2:$P$51,6,FALSE)),"",VLOOKUP(B50,'NANS Data'!$D$2:$P$51,6,FALSE))</f>
        <v/>
      </c>
      <c r="D50" s="581" t="str">
        <f>IF(ISERROR(VLOOKUP(B50,'NANS Data'!$D$2:$P$51,7,FALSE)),"",VLOOKUP(B50,'NANS Data'!$D$2:$P$51,7,FALSE))</f>
        <v/>
      </c>
      <c r="E50" s="582"/>
      <c r="F50" s="583"/>
      <c r="G50" s="81" t="str">
        <f>IF(ISERROR(VLOOKUP(B50,'NANS Data'!$D$2:$P$51,12,FALSE)),"",VLOOKUP(B50,'NANS Data'!$D$2:$P$51,12,FALSE))</f>
        <v/>
      </c>
      <c r="H50" s="82" t="str">
        <f>IF(ISERROR(VLOOKUP(B50,競技者データ入力シート!$B$8:$O$57,2,FALSE)),"",VLOOKUP(B50,競技者データ入力シート!$B$8:$O$57,8,FALSE))</f>
        <v/>
      </c>
      <c r="I50" s="83" t="str">
        <f>IF(ISERROR(VLOOKUP(B50,'NANS Data'!$D$2:$P$51,13,FALSE)),"",VLOOKUP(B50,'NANS Data'!$D$2:$P$51,13,FALSE))</f>
        <v/>
      </c>
      <c r="J50" s="584" t="str">
        <f>IF(ISERROR(VLOOKUP($B50,競技者データ入力シート!$B$8:$Q$57,16,FALSE)),"",VLOOKUP($B50,競技者データ入力シート!$B$8:$Q$57,16,FALSE))</f>
        <v/>
      </c>
      <c r="K50" s="585"/>
      <c r="L50" s="586" t="str">
        <f>IF(ISERROR(VLOOKUP($B50,競技者データ入力シート!$B$8:$AK$57,21,FALSE)),"",VLOOKUP($B50,競技者データ入力シート!$B$8:$AK$57,21,FALSE))</f>
        <v/>
      </c>
      <c r="M50" s="586"/>
      <c r="N50" s="579"/>
      <c r="O50" s="579"/>
      <c r="P50" s="579"/>
      <c r="Q50" s="579"/>
      <c r="R50" s="579"/>
      <c r="S50" s="580"/>
      <c r="AG50" s="75" t="b">
        <f t="shared" si="0"/>
        <v>1</v>
      </c>
      <c r="AH50" s="75" t="b">
        <f t="shared" si="1"/>
        <v>1</v>
      </c>
    </row>
    <row r="51" spans="2:34" ht="16.5" hidden="1" customHeight="1">
      <c r="B51" s="247">
        <v>35</v>
      </c>
      <c r="C51" s="243" t="str">
        <f>IF(ISERROR(VLOOKUP(B51,'NANS Data'!$D$2:$P$51,6,FALSE)),"",VLOOKUP(B51,'NANS Data'!$D$2:$P$51,6,FALSE))</f>
        <v/>
      </c>
      <c r="D51" s="595" t="str">
        <f>IF(ISERROR(VLOOKUP(B51,'NANS Data'!$D$2:$P$51,7,FALSE)),"",VLOOKUP(B51,'NANS Data'!$D$2:$P$51,7,FALSE))</f>
        <v/>
      </c>
      <c r="E51" s="596"/>
      <c r="F51" s="597"/>
      <c r="G51" s="84" t="str">
        <f>IF(ISERROR(VLOOKUP(B51,'NANS Data'!$D$2:$P$51,12,FALSE)),"",VLOOKUP(B51,'NANS Data'!$D$2:$P$51,12,FALSE))</f>
        <v/>
      </c>
      <c r="H51" s="85" t="str">
        <f>IF(ISERROR(VLOOKUP(B51,競技者データ入力シート!$B$8:$O$57,2,FALSE)),"",VLOOKUP(B51,競技者データ入力シート!$B$8:$O$57,8,FALSE))</f>
        <v/>
      </c>
      <c r="I51" s="86" t="str">
        <f>IF(ISERROR(VLOOKUP(B51,'NANS Data'!$D$2:$P$51,13,FALSE)),"",VLOOKUP(B51,'NANS Data'!$D$2:$P$51,13,FALSE))</f>
        <v/>
      </c>
      <c r="J51" s="598" t="str">
        <f>IF(ISERROR(VLOOKUP($B51,競技者データ入力シート!$B$8:$Q$57,16,FALSE)),"",VLOOKUP($B51,競技者データ入力シート!$B$8:$Q$57,16,FALSE))</f>
        <v/>
      </c>
      <c r="K51" s="599"/>
      <c r="L51" s="600" t="str">
        <f>IF(ISERROR(VLOOKUP($B51,競技者データ入力シート!$B$8:$AK$57,21,FALSE)),"",VLOOKUP($B51,競技者データ入力シート!$B$8:$AK$57,21,FALSE))</f>
        <v/>
      </c>
      <c r="M51" s="600"/>
      <c r="N51" s="601"/>
      <c r="O51" s="601"/>
      <c r="P51" s="601"/>
      <c r="Q51" s="601"/>
      <c r="R51" s="601"/>
      <c r="S51" s="602"/>
      <c r="AG51" s="75" t="b">
        <f t="shared" si="0"/>
        <v>1</v>
      </c>
      <c r="AH51" s="75" t="b">
        <f t="shared" si="1"/>
        <v>1</v>
      </c>
    </row>
    <row r="52" spans="2:34" ht="16.5" hidden="1" customHeight="1">
      <c r="B52" s="245">
        <v>36</v>
      </c>
      <c r="C52" s="242" t="str">
        <f>IF(ISERROR(VLOOKUP(B52,'NANS Data'!$D$2:$P$51,6,FALSE)),"",VLOOKUP(B52,'NANS Data'!$D$2:$P$51,6,FALSE))</f>
        <v/>
      </c>
      <c r="D52" s="581" t="str">
        <f>IF(ISERROR(VLOOKUP(B52,'NANS Data'!$D$2:$P$51,7,FALSE)),"",VLOOKUP(B52,'NANS Data'!$D$2:$P$51,7,FALSE))</f>
        <v/>
      </c>
      <c r="E52" s="582"/>
      <c r="F52" s="583"/>
      <c r="G52" s="81" t="str">
        <f>IF(ISERROR(VLOOKUP(B52,'NANS Data'!$D$2:$P$51,12,FALSE)),"",VLOOKUP(B52,'NANS Data'!$D$2:$P$51,12,FALSE))</f>
        <v/>
      </c>
      <c r="H52" s="82" t="str">
        <f>IF(ISERROR(VLOOKUP(B52,競技者データ入力シート!$B$8:$O$57,2,FALSE)),"",VLOOKUP(B52,競技者データ入力シート!$B$8:$O$57,8,FALSE))</f>
        <v/>
      </c>
      <c r="I52" s="83" t="str">
        <f>IF(ISERROR(VLOOKUP(B52,'NANS Data'!$D$2:$P$51,13,FALSE)),"",VLOOKUP(B52,'NANS Data'!$D$2:$P$51,13,FALSE))</f>
        <v/>
      </c>
      <c r="J52" s="584" t="str">
        <f>IF(ISERROR(VLOOKUP($B52,競技者データ入力シート!$B$8:$Q$57,16,FALSE)),"",VLOOKUP($B52,競技者データ入力シート!$B$8:$Q$57,16,FALSE))</f>
        <v/>
      </c>
      <c r="K52" s="585"/>
      <c r="L52" s="586" t="str">
        <f>IF(ISERROR(VLOOKUP($B52,競技者データ入力シート!$B$8:$AK$57,21,FALSE)),"",VLOOKUP($B52,競技者データ入力シート!$B$8:$AK$57,21,FALSE))</f>
        <v/>
      </c>
      <c r="M52" s="586"/>
      <c r="N52" s="579"/>
      <c r="O52" s="579"/>
      <c r="P52" s="579"/>
      <c r="Q52" s="579"/>
      <c r="R52" s="579"/>
      <c r="S52" s="580"/>
      <c r="AG52" s="75" t="b">
        <f t="shared" si="0"/>
        <v>1</v>
      </c>
      <c r="AH52" s="75" t="b">
        <f t="shared" si="1"/>
        <v>1</v>
      </c>
    </row>
    <row r="53" spans="2:34" ht="16.5" hidden="1" customHeight="1">
      <c r="B53" s="246">
        <v>37</v>
      </c>
      <c r="C53" s="242" t="str">
        <f>IF(ISERROR(VLOOKUP(B53,'NANS Data'!$D$2:$P$51,6,FALSE)),"",VLOOKUP(B53,'NANS Data'!$D$2:$P$51,6,FALSE))</f>
        <v/>
      </c>
      <c r="D53" s="581" t="str">
        <f>IF(ISERROR(VLOOKUP(B53,'NANS Data'!$D$2:$P$51,7,FALSE)),"",VLOOKUP(B53,'NANS Data'!$D$2:$P$51,7,FALSE))</f>
        <v/>
      </c>
      <c r="E53" s="582"/>
      <c r="F53" s="583"/>
      <c r="G53" s="81" t="str">
        <f>IF(ISERROR(VLOOKUP(B53,'NANS Data'!$D$2:$P$51,12,FALSE)),"",VLOOKUP(B53,'NANS Data'!$D$2:$P$51,12,FALSE))</f>
        <v/>
      </c>
      <c r="H53" s="82" t="str">
        <f>IF(ISERROR(VLOOKUP(B53,競技者データ入力シート!$B$8:$O$57,2,FALSE)),"",VLOOKUP(B53,競技者データ入力シート!$B$8:$O$57,8,FALSE))</f>
        <v/>
      </c>
      <c r="I53" s="83" t="str">
        <f>IF(ISERROR(VLOOKUP(B53,'NANS Data'!$D$2:$P$51,13,FALSE)),"",VLOOKUP(B53,'NANS Data'!$D$2:$P$51,13,FALSE))</f>
        <v/>
      </c>
      <c r="J53" s="584" t="str">
        <f>IF(ISERROR(VLOOKUP($B53,競技者データ入力シート!$B$8:$Q$57,16,FALSE)),"",VLOOKUP($B53,競技者データ入力シート!$B$8:$Q$57,16,FALSE))</f>
        <v/>
      </c>
      <c r="K53" s="585"/>
      <c r="L53" s="586" t="str">
        <f>IF(ISERROR(VLOOKUP($B53,競技者データ入力シート!$B$8:$AK$57,21,FALSE)),"",VLOOKUP($B53,競技者データ入力シート!$B$8:$AK$57,21,FALSE))</f>
        <v/>
      </c>
      <c r="M53" s="586"/>
      <c r="N53" s="579"/>
      <c r="O53" s="579"/>
      <c r="P53" s="579"/>
      <c r="Q53" s="579"/>
      <c r="R53" s="579"/>
      <c r="S53" s="580"/>
      <c r="AG53" s="75" t="b">
        <f t="shared" si="0"/>
        <v>1</v>
      </c>
      <c r="AH53" s="75" t="b">
        <f t="shared" si="1"/>
        <v>1</v>
      </c>
    </row>
    <row r="54" spans="2:34" ht="16.5" hidden="1" customHeight="1">
      <c r="B54" s="246">
        <v>38</v>
      </c>
      <c r="C54" s="242" t="str">
        <f>IF(ISERROR(VLOOKUP(B54,'NANS Data'!$D$2:$P$51,6,FALSE)),"",VLOOKUP(B54,'NANS Data'!$D$2:$P$51,6,FALSE))</f>
        <v/>
      </c>
      <c r="D54" s="581" t="str">
        <f>IF(ISERROR(VLOOKUP(B54,'NANS Data'!$D$2:$P$51,7,FALSE)),"",VLOOKUP(B54,'NANS Data'!$D$2:$P$51,7,FALSE))</f>
        <v/>
      </c>
      <c r="E54" s="582"/>
      <c r="F54" s="583"/>
      <c r="G54" s="81" t="str">
        <f>IF(ISERROR(VLOOKUP(B54,'NANS Data'!$D$2:$P$51,12,FALSE)),"",VLOOKUP(B54,'NANS Data'!$D$2:$P$51,12,FALSE))</f>
        <v/>
      </c>
      <c r="H54" s="82" t="str">
        <f>IF(ISERROR(VLOOKUP(B54,競技者データ入力シート!$B$8:$O$57,2,FALSE)),"",VLOOKUP(B54,競技者データ入力シート!$B$8:$O$57,8,FALSE))</f>
        <v/>
      </c>
      <c r="I54" s="83" t="str">
        <f>IF(ISERROR(VLOOKUP(B54,'NANS Data'!$D$2:$P$51,13,FALSE)),"",VLOOKUP(B54,'NANS Data'!$D$2:$P$51,13,FALSE))</f>
        <v/>
      </c>
      <c r="J54" s="584" t="str">
        <f>IF(ISERROR(VLOOKUP($B54,競技者データ入力シート!$B$8:$Q$57,16,FALSE)),"",VLOOKUP($B54,競技者データ入力シート!$B$8:$Q$57,16,FALSE))</f>
        <v/>
      </c>
      <c r="K54" s="585"/>
      <c r="L54" s="586" t="str">
        <f>IF(ISERROR(VLOOKUP($B54,競技者データ入力シート!$B$8:$AK$57,21,FALSE)),"",VLOOKUP($B54,競技者データ入力シート!$B$8:$AK$57,21,FALSE))</f>
        <v/>
      </c>
      <c r="M54" s="586"/>
      <c r="N54" s="579"/>
      <c r="O54" s="579"/>
      <c r="P54" s="579"/>
      <c r="Q54" s="579"/>
      <c r="R54" s="579"/>
      <c r="S54" s="580"/>
      <c r="AG54" s="75" t="b">
        <f t="shared" si="0"/>
        <v>1</v>
      </c>
      <c r="AH54" s="75" t="b">
        <f t="shared" si="1"/>
        <v>1</v>
      </c>
    </row>
    <row r="55" spans="2:34" ht="16.5" hidden="1" customHeight="1">
      <c r="B55" s="246">
        <v>39</v>
      </c>
      <c r="C55" s="242" t="str">
        <f>IF(ISERROR(VLOOKUP(B55,'NANS Data'!$D$2:$P$51,6,FALSE)),"",VLOOKUP(B55,'NANS Data'!$D$2:$P$51,6,FALSE))</f>
        <v/>
      </c>
      <c r="D55" s="581" t="str">
        <f>IF(ISERROR(VLOOKUP(B55,'NANS Data'!$D$2:$P$51,7,FALSE)),"",VLOOKUP(B55,'NANS Data'!$D$2:$P$51,7,FALSE))</f>
        <v/>
      </c>
      <c r="E55" s="582"/>
      <c r="F55" s="583"/>
      <c r="G55" s="81" t="str">
        <f>IF(ISERROR(VLOOKUP(B55,'NANS Data'!$D$2:$P$51,12,FALSE)),"",VLOOKUP(B55,'NANS Data'!$D$2:$P$51,12,FALSE))</f>
        <v/>
      </c>
      <c r="H55" s="82" t="str">
        <f>IF(ISERROR(VLOOKUP(B55,競技者データ入力シート!$B$8:$O$57,2,FALSE)),"",VLOOKUP(B55,競技者データ入力シート!$B$8:$O$57,8,FALSE))</f>
        <v/>
      </c>
      <c r="I55" s="83" t="str">
        <f>IF(ISERROR(VLOOKUP(B55,'NANS Data'!$D$2:$P$51,13,FALSE)),"",VLOOKUP(B55,'NANS Data'!$D$2:$P$51,13,FALSE))</f>
        <v/>
      </c>
      <c r="J55" s="584" t="str">
        <f>IF(ISERROR(VLOOKUP($B55,競技者データ入力シート!$B$8:$Q$57,16,FALSE)),"",VLOOKUP($B55,競技者データ入力シート!$B$8:$Q$57,16,FALSE))</f>
        <v/>
      </c>
      <c r="K55" s="585"/>
      <c r="L55" s="586" t="str">
        <f>IF(ISERROR(VLOOKUP($B55,競技者データ入力シート!$B$8:$AK$57,21,FALSE)),"",VLOOKUP($B55,競技者データ入力シート!$B$8:$AK$57,21,FALSE))</f>
        <v/>
      </c>
      <c r="M55" s="586"/>
      <c r="N55" s="579"/>
      <c r="O55" s="579"/>
      <c r="P55" s="579"/>
      <c r="Q55" s="579"/>
      <c r="R55" s="579"/>
      <c r="S55" s="580"/>
      <c r="AG55" s="75" t="b">
        <f t="shared" si="0"/>
        <v>1</v>
      </c>
      <c r="AH55" s="75" t="b">
        <f t="shared" si="1"/>
        <v>1</v>
      </c>
    </row>
    <row r="56" spans="2:34" ht="16.5" hidden="1" customHeight="1">
      <c r="B56" s="247">
        <v>40</v>
      </c>
      <c r="C56" s="243" t="str">
        <f>IF(ISERROR(VLOOKUP(B56,'NANS Data'!$D$2:$P$51,6,FALSE)),"",VLOOKUP(B56,'NANS Data'!$D$2:$P$51,6,FALSE))</f>
        <v/>
      </c>
      <c r="D56" s="595" t="str">
        <f>IF(ISERROR(VLOOKUP(B56,'NANS Data'!$D$2:$P$51,7,FALSE)),"",VLOOKUP(B56,'NANS Data'!$D$2:$P$51,7,FALSE))</f>
        <v/>
      </c>
      <c r="E56" s="596"/>
      <c r="F56" s="597"/>
      <c r="G56" s="84" t="str">
        <f>IF(ISERROR(VLOOKUP(B56,'NANS Data'!$D$2:$P$51,12,FALSE)),"",VLOOKUP(B56,'NANS Data'!$D$2:$P$51,12,FALSE))</f>
        <v/>
      </c>
      <c r="H56" s="85" t="str">
        <f>IF(ISERROR(VLOOKUP(B56,競技者データ入力シート!$B$8:$O$57,2,FALSE)),"",VLOOKUP(B56,競技者データ入力シート!$B$8:$O$57,8,FALSE))</f>
        <v/>
      </c>
      <c r="I56" s="86" t="str">
        <f>IF(ISERROR(VLOOKUP(B56,'NANS Data'!$D$2:$P$51,13,FALSE)),"",VLOOKUP(B56,'NANS Data'!$D$2:$P$51,13,FALSE))</f>
        <v/>
      </c>
      <c r="J56" s="598" t="str">
        <f>IF(ISERROR(VLOOKUP($B56,競技者データ入力シート!$B$8:$Q$57,16,FALSE)),"",VLOOKUP($B56,競技者データ入力シート!$B$8:$Q$57,16,FALSE))</f>
        <v/>
      </c>
      <c r="K56" s="599"/>
      <c r="L56" s="600" t="str">
        <f>IF(ISERROR(VLOOKUP($B56,競技者データ入力シート!$B$8:$AK$57,21,FALSE)),"",VLOOKUP($B56,競技者データ入力シート!$B$8:$AK$57,21,FALSE))</f>
        <v/>
      </c>
      <c r="M56" s="600"/>
      <c r="N56" s="601"/>
      <c r="O56" s="601"/>
      <c r="P56" s="601"/>
      <c r="Q56" s="601"/>
      <c r="R56" s="601"/>
      <c r="S56" s="602"/>
      <c r="AG56" s="75" t="b">
        <f t="shared" si="0"/>
        <v>1</v>
      </c>
      <c r="AH56" s="75" t="b">
        <f t="shared" si="1"/>
        <v>1</v>
      </c>
    </row>
    <row r="57" spans="2:34" ht="16.5" hidden="1" customHeight="1">
      <c r="B57" s="245">
        <v>41</v>
      </c>
      <c r="C57" s="242" t="str">
        <f>IF(ISERROR(VLOOKUP(B57,'NANS Data'!$D$2:$P$51,6,FALSE)),"",VLOOKUP(B57,'NANS Data'!$D$2:$P$51,6,FALSE))</f>
        <v/>
      </c>
      <c r="D57" s="581" t="str">
        <f>IF(ISERROR(VLOOKUP(B57,'NANS Data'!$D$2:$P$51,7,FALSE)),"",VLOOKUP(B57,'NANS Data'!$D$2:$P$51,7,FALSE))</f>
        <v/>
      </c>
      <c r="E57" s="582"/>
      <c r="F57" s="583"/>
      <c r="G57" s="81" t="str">
        <f>IF(ISERROR(VLOOKUP(B57,'NANS Data'!$D$2:$P$51,12,FALSE)),"",VLOOKUP(B57,'NANS Data'!$D$2:$P$51,12,FALSE))</f>
        <v/>
      </c>
      <c r="H57" s="82" t="str">
        <f>IF(ISERROR(VLOOKUP(B57,競技者データ入力シート!$B$8:$O$57,2,FALSE)),"",VLOOKUP(B57,競技者データ入力シート!$B$8:$O$57,8,FALSE))</f>
        <v/>
      </c>
      <c r="I57" s="83" t="str">
        <f>IF(ISERROR(VLOOKUP(B57,'NANS Data'!$D$2:$P$51,13,FALSE)),"",VLOOKUP(B57,'NANS Data'!$D$2:$P$51,13,FALSE))</f>
        <v/>
      </c>
      <c r="J57" s="584" t="str">
        <f>IF(ISERROR(VLOOKUP($B57,競技者データ入力シート!$B$8:$Q$57,16,FALSE)),"",VLOOKUP($B57,競技者データ入力シート!$B$8:$Q$57,16,FALSE))</f>
        <v/>
      </c>
      <c r="K57" s="585"/>
      <c r="L57" s="586" t="str">
        <f>IF(ISERROR(VLOOKUP($B57,競技者データ入力シート!$B$8:$AK$57,21,FALSE)),"",VLOOKUP($B57,競技者データ入力シート!$B$8:$AK$57,21,FALSE))</f>
        <v/>
      </c>
      <c r="M57" s="586"/>
      <c r="N57" s="579"/>
      <c r="O57" s="579"/>
      <c r="P57" s="579"/>
      <c r="Q57" s="579"/>
      <c r="R57" s="579"/>
      <c r="S57" s="580"/>
      <c r="AG57" s="75" t="b">
        <f t="shared" si="0"/>
        <v>1</v>
      </c>
      <c r="AH57" s="75" t="b">
        <f t="shared" si="1"/>
        <v>1</v>
      </c>
    </row>
    <row r="58" spans="2:34" ht="16.5" hidden="1" customHeight="1">
      <c r="B58" s="246">
        <v>42</v>
      </c>
      <c r="C58" s="242" t="str">
        <f>IF(ISERROR(VLOOKUP(B58,'NANS Data'!$D$2:$P$51,6,FALSE)),"",VLOOKUP(B58,'NANS Data'!$D$2:$P$51,6,FALSE))</f>
        <v/>
      </c>
      <c r="D58" s="581" t="str">
        <f>IF(ISERROR(VLOOKUP(B58,'NANS Data'!$D$2:$P$51,7,FALSE)),"",VLOOKUP(B58,'NANS Data'!$D$2:$P$51,7,FALSE))</f>
        <v/>
      </c>
      <c r="E58" s="582"/>
      <c r="F58" s="583"/>
      <c r="G58" s="81" t="str">
        <f>IF(ISERROR(VLOOKUP(B58,'NANS Data'!$D$2:$P$51,12,FALSE)),"",VLOOKUP(B58,'NANS Data'!$D$2:$P$51,12,FALSE))</f>
        <v/>
      </c>
      <c r="H58" s="82" t="str">
        <f>IF(ISERROR(VLOOKUP(B58,競技者データ入力シート!$B$8:$O$57,2,FALSE)),"",VLOOKUP(B58,競技者データ入力シート!$B$8:$O$57,8,FALSE))</f>
        <v/>
      </c>
      <c r="I58" s="83" t="str">
        <f>IF(ISERROR(VLOOKUP(B58,'NANS Data'!$D$2:$P$51,13,FALSE)),"",VLOOKUP(B58,'NANS Data'!$D$2:$P$51,13,FALSE))</f>
        <v/>
      </c>
      <c r="J58" s="584" t="str">
        <f>IF(ISERROR(VLOOKUP($B58,競技者データ入力シート!$B$8:$Q$57,16,FALSE)),"",VLOOKUP($B58,競技者データ入力シート!$B$8:$Q$57,16,FALSE))</f>
        <v/>
      </c>
      <c r="K58" s="585"/>
      <c r="L58" s="586" t="str">
        <f>IF(ISERROR(VLOOKUP($B58,競技者データ入力シート!$B$8:$AK$57,21,FALSE)),"",VLOOKUP($B58,競技者データ入力シート!$B$8:$AK$57,21,FALSE))</f>
        <v/>
      </c>
      <c r="M58" s="586"/>
      <c r="N58" s="579"/>
      <c r="O58" s="579"/>
      <c r="P58" s="579"/>
      <c r="Q58" s="579"/>
      <c r="R58" s="579"/>
      <c r="S58" s="580"/>
      <c r="AG58" s="75" t="b">
        <f t="shared" si="0"/>
        <v>1</v>
      </c>
      <c r="AH58" s="75" t="b">
        <f t="shared" si="1"/>
        <v>1</v>
      </c>
    </row>
    <row r="59" spans="2:34" ht="16.5" hidden="1" customHeight="1">
      <c r="B59" s="246">
        <v>43</v>
      </c>
      <c r="C59" s="242" t="str">
        <f>IF(ISERROR(VLOOKUP(B59,'NANS Data'!$D$2:$P$51,6,FALSE)),"",VLOOKUP(B59,'NANS Data'!$D$2:$P$51,6,FALSE))</f>
        <v/>
      </c>
      <c r="D59" s="581" t="str">
        <f>IF(ISERROR(VLOOKUP(B59,'NANS Data'!$D$2:$P$51,7,FALSE)),"",VLOOKUP(B59,'NANS Data'!$D$2:$P$51,7,FALSE))</f>
        <v/>
      </c>
      <c r="E59" s="582"/>
      <c r="F59" s="583"/>
      <c r="G59" s="81" t="str">
        <f>IF(ISERROR(VLOOKUP(B59,'NANS Data'!$D$2:$P$51,12,FALSE)),"",VLOOKUP(B59,'NANS Data'!$D$2:$P$51,12,FALSE))</f>
        <v/>
      </c>
      <c r="H59" s="82" t="str">
        <f>IF(ISERROR(VLOOKUP(B59,競技者データ入力シート!$B$8:$O$57,2,FALSE)),"",VLOOKUP(B59,競技者データ入力シート!$B$8:$O$57,8,FALSE))</f>
        <v/>
      </c>
      <c r="I59" s="83" t="str">
        <f>IF(ISERROR(VLOOKUP(B59,'NANS Data'!$D$2:$P$51,13,FALSE)),"",VLOOKUP(B59,'NANS Data'!$D$2:$P$51,13,FALSE))</f>
        <v/>
      </c>
      <c r="J59" s="584" t="str">
        <f>IF(ISERROR(VLOOKUP($B59,競技者データ入力シート!$B$8:$Q$57,16,FALSE)),"",VLOOKUP($B59,競技者データ入力シート!$B$8:$Q$57,16,FALSE))</f>
        <v/>
      </c>
      <c r="K59" s="585"/>
      <c r="L59" s="586" t="str">
        <f>IF(ISERROR(VLOOKUP($B59,競技者データ入力シート!$B$8:$AK$57,21,FALSE)),"",VLOOKUP($B59,競技者データ入力シート!$B$8:$AK$57,21,FALSE))</f>
        <v/>
      </c>
      <c r="M59" s="586"/>
      <c r="N59" s="579"/>
      <c r="O59" s="579"/>
      <c r="P59" s="579"/>
      <c r="Q59" s="579"/>
      <c r="R59" s="579"/>
      <c r="S59" s="580"/>
      <c r="AG59" s="75" t="b">
        <f t="shared" si="0"/>
        <v>1</v>
      </c>
      <c r="AH59" s="75" t="b">
        <f t="shared" si="1"/>
        <v>1</v>
      </c>
    </row>
    <row r="60" spans="2:34" ht="16.5" hidden="1" customHeight="1">
      <c r="B60" s="246">
        <v>44</v>
      </c>
      <c r="C60" s="242" t="str">
        <f>IF(ISERROR(VLOOKUP(B60,'NANS Data'!$D$2:$P$51,6,FALSE)),"",VLOOKUP(B60,'NANS Data'!$D$2:$P$51,6,FALSE))</f>
        <v/>
      </c>
      <c r="D60" s="581" t="str">
        <f>IF(ISERROR(VLOOKUP(B60,'NANS Data'!$D$2:$P$51,7,FALSE)),"",VLOOKUP(B60,'NANS Data'!$D$2:$P$51,7,FALSE))</f>
        <v/>
      </c>
      <c r="E60" s="582"/>
      <c r="F60" s="583"/>
      <c r="G60" s="81" t="str">
        <f>IF(ISERROR(VLOOKUP(B60,'NANS Data'!$D$2:$P$51,12,FALSE)),"",VLOOKUP(B60,'NANS Data'!$D$2:$P$51,12,FALSE))</f>
        <v/>
      </c>
      <c r="H60" s="82" t="str">
        <f>IF(ISERROR(VLOOKUP(B60,競技者データ入力シート!$B$8:$O$57,2,FALSE)),"",VLOOKUP(B60,競技者データ入力シート!$B$8:$O$57,8,FALSE))</f>
        <v/>
      </c>
      <c r="I60" s="83" t="str">
        <f>IF(ISERROR(VLOOKUP(B60,'NANS Data'!$D$2:$P$51,13,FALSE)),"",VLOOKUP(B60,'NANS Data'!$D$2:$P$51,13,FALSE))</f>
        <v/>
      </c>
      <c r="J60" s="584" t="str">
        <f>IF(ISERROR(VLOOKUP($B60,競技者データ入力シート!$B$8:$Q$57,16,FALSE)),"",VLOOKUP($B60,競技者データ入力シート!$B$8:$Q$57,16,FALSE))</f>
        <v/>
      </c>
      <c r="K60" s="585"/>
      <c r="L60" s="586" t="str">
        <f>IF(ISERROR(VLOOKUP($B60,競技者データ入力シート!$B$8:$AK$57,21,FALSE)),"",VLOOKUP($B60,競技者データ入力シート!$B$8:$AK$57,21,FALSE))</f>
        <v/>
      </c>
      <c r="M60" s="586"/>
      <c r="N60" s="579"/>
      <c r="O60" s="579"/>
      <c r="P60" s="579"/>
      <c r="Q60" s="579"/>
      <c r="R60" s="579"/>
      <c r="S60" s="580"/>
      <c r="AG60" s="75" t="b">
        <f t="shared" si="0"/>
        <v>1</v>
      </c>
      <c r="AH60" s="75" t="b">
        <f t="shared" si="1"/>
        <v>1</v>
      </c>
    </row>
    <row r="61" spans="2:34" ht="16.5" hidden="1" customHeight="1">
      <c r="B61" s="247">
        <v>45</v>
      </c>
      <c r="C61" s="243" t="str">
        <f>IF(ISERROR(VLOOKUP(B61,'NANS Data'!$D$2:$P$51,6,FALSE)),"",VLOOKUP(B61,'NANS Data'!$D$2:$P$51,6,FALSE))</f>
        <v/>
      </c>
      <c r="D61" s="595" t="str">
        <f>IF(ISERROR(VLOOKUP(B61,'NANS Data'!$D$2:$P$51,7,FALSE)),"",VLOOKUP(B61,'NANS Data'!$D$2:$P$51,7,FALSE))</f>
        <v/>
      </c>
      <c r="E61" s="596"/>
      <c r="F61" s="597"/>
      <c r="G61" s="84" t="str">
        <f>IF(ISERROR(VLOOKUP(B61,'NANS Data'!$D$2:$P$51,12,FALSE)),"",VLOOKUP(B61,'NANS Data'!$D$2:$P$51,12,FALSE))</f>
        <v/>
      </c>
      <c r="H61" s="85" t="str">
        <f>IF(ISERROR(VLOOKUP(B61,競技者データ入力シート!$B$8:$O$57,2,FALSE)),"",VLOOKUP(B61,競技者データ入力シート!$B$8:$O$57,8,FALSE))</f>
        <v/>
      </c>
      <c r="I61" s="86" t="str">
        <f>IF(ISERROR(VLOOKUP(B61,'NANS Data'!$D$2:$P$51,13,FALSE)),"",VLOOKUP(B61,'NANS Data'!$D$2:$P$51,13,FALSE))</f>
        <v/>
      </c>
      <c r="J61" s="598" t="str">
        <f>IF(ISERROR(VLOOKUP($B61,競技者データ入力シート!$B$8:$Q$57,16,FALSE)),"",VLOOKUP($B61,競技者データ入力シート!$B$8:$Q$57,16,FALSE))</f>
        <v/>
      </c>
      <c r="K61" s="599"/>
      <c r="L61" s="600" t="str">
        <f>IF(ISERROR(VLOOKUP($B61,競技者データ入力シート!$B$8:$AK$57,21,FALSE)),"",VLOOKUP($B61,競技者データ入力シート!$B$8:$AK$57,21,FALSE))</f>
        <v/>
      </c>
      <c r="M61" s="600"/>
      <c r="N61" s="601"/>
      <c r="O61" s="601"/>
      <c r="P61" s="601"/>
      <c r="Q61" s="601"/>
      <c r="R61" s="601"/>
      <c r="S61" s="602"/>
      <c r="AG61" s="75" t="b">
        <f t="shared" si="0"/>
        <v>1</v>
      </c>
      <c r="AH61" s="75" t="b">
        <f t="shared" si="1"/>
        <v>1</v>
      </c>
    </row>
    <row r="62" spans="2:34" ht="16.5" hidden="1" customHeight="1">
      <c r="B62" s="245">
        <v>46</v>
      </c>
      <c r="C62" s="242" t="str">
        <f>IF(ISERROR(VLOOKUP(B62,'NANS Data'!$D$2:$P$51,6,FALSE)),"",VLOOKUP(B62,'NANS Data'!$D$2:$P$51,6,FALSE))</f>
        <v/>
      </c>
      <c r="D62" s="581" t="str">
        <f>IF(ISERROR(VLOOKUP(B62,'NANS Data'!$D$2:$P$51,7,FALSE)),"",VLOOKUP(B62,'NANS Data'!$D$2:$P$51,7,FALSE))</f>
        <v/>
      </c>
      <c r="E62" s="582"/>
      <c r="F62" s="583"/>
      <c r="G62" s="81" t="str">
        <f>IF(ISERROR(VLOOKUP(B62,'NANS Data'!$D$2:$P$51,12,FALSE)),"",VLOOKUP(B62,'NANS Data'!$D$2:$P$51,12,FALSE))</f>
        <v/>
      </c>
      <c r="H62" s="82" t="str">
        <f>IF(ISERROR(VLOOKUP(B62,競技者データ入力シート!$B$8:$O$57,2,FALSE)),"",VLOOKUP(B62,競技者データ入力シート!$B$8:$O$57,8,FALSE))</f>
        <v/>
      </c>
      <c r="I62" s="83" t="str">
        <f>IF(ISERROR(VLOOKUP(B62,'NANS Data'!$D$2:$P$51,13,FALSE)),"",VLOOKUP(B62,'NANS Data'!$D$2:$P$51,13,FALSE))</f>
        <v/>
      </c>
      <c r="J62" s="584" t="str">
        <f>IF(ISERROR(VLOOKUP($B62,競技者データ入力シート!$B$8:$Q$57,16,FALSE)),"",VLOOKUP($B62,競技者データ入力シート!$B$8:$Q$57,16,FALSE))</f>
        <v/>
      </c>
      <c r="K62" s="585"/>
      <c r="L62" s="586" t="str">
        <f>IF(ISERROR(VLOOKUP($B62,競技者データ入力シート!$B$8:$AK$57,21,FALSE)),"",VLOOKUP($B62,競技者データ入力シート!$B$8:$AK$57,21,FALSE))</f>
        <v/>
      </c>
      <c r="M62" s="586"/>
      <c r="N62" s="579"/>
      <c r="O62" s="579"/>
      <c r="P62" s="579"/>
      <c r="Q62" s="579"/>
      <c r="R62" s="579"/>
      <c r="S62" s="580"/>
      <c r="AG62" s="75" t="b">
        <f t="shared" si="0"/>
        <v>1</v>
      </c>
      <c r="AH62" s="75" t="b">
        <f t="shared" si="1"/>
        <v>1</v>
      </c>
    </row>
    <row r="63" spans="2:34" ht="16.5" hidden="1" customHeight="1">
      <c r="B63" s="246">
        <v>47</v>
      </c>
      <c r="C63" s="242" t="str">
        <f>IF(ISERROR(VLOOKUP(B63,'NANS Data'!$D$2:$P$51,6,FALSE)),"",VLOOKUP(B63,'NANS Data'!$D$2:$P$51,6,FALSE))</f>
        <v/>
      </c>
      <c r="D63" s="581" t="str">
        <f>IF(ISERROR(VLOOKUP(B63,'NANS Data'!$D$2:$P$51,7,FALSE)),"",VLOOKUP(B63,'NANS Data'!$D$2:$P$51,7,FALSE))</f>
        <v/>
      </c>
      <c r="E63" s="582"/>
      <c r="F63" s="583"/>
      <c r="G63" s="81" t="str">
        <f>IF(ISERROR(VLOOKUP(B63,'NANS Data'!$D$2:$P$51,12,FALSE)),"",VLOOKUP(B63,'NANS Data'!$D$2:$P$51,12,FALSE))</f>
        <v/>
      </c>
      <c r="H63" s="82" t="str">
        <f>IF(ISERROR(VLOOKUP(B63,競技者データ入力シート!$B$8:$O$57,2,FALSE)),"",VLOOKUP(B63,競技者データ入力シート!$B$8:$O$57,8,FALSE))</f>
        <v/>
      </c>
      <c r="I63" s="83" t="str">
        <f>IF(ISERROR(VLOOKUP(B63,'NANS Data'!$D$2:$P$51,13,FALSE)),"",VLOOKUP(B63,'NANS Data'!$D$2:$P$51,13,FALSE))</f>
        <v/>
      </c>
      <c r="J63" s="584" t="str">
        <f>IF(ISERROR(VLOOKUP($B63,競技者データ入力シート!$B$8:$Q$57,16,FALSE)),"",VLOOKUP($B63,競技者データ入力シート!$B$8:$Q$57,16,FALSE))</f>
        <v/>
      </c>
      <c r="K63" s="585"/>
      <c r="L63" s="586" t="str">
        <f>IF(ISERROR(VLOOKUP($B63,競技者データ入力シート!$B$8:$AK$57,21,FALSE)),"",VLOOKUP($B63,競技者データ入力シート!$B$8:$AK$57,21,FALSE))</f>
        <v/>
      </c>
      <c r="M63" s="586"/>
      <c r="N63" s="579"/>
      <c r="O63" s="579"/>
      <c r="P63" s="579"/>
      <c r="Q63" s="579"/>
      <c r="R63" s="579"/>
      <c r="S63" s="580"/>
      <c r="AG63" s="75" t="b">
        <f t="shared" si="0"/>
        <v>1</v>
      </c>
      <c r="AH63" s="75" t="b">
        <f t="shared" si="1"/>
        <v>1</v>
      </c>
    </row>
    <row r="64" spans="2:34" ht="16.5" hidden="1" customHeight="1">
      <c r="B64" s="246">
        <v>48</v>
      </c>
      <c r="C64" s="242" t="str">
        <f>IF(ISERROR(VLOOKUP(B64,'NANS Data'!$D$2:$P$51,6,FALSE)),"",VLOOKUP(B64,'NANS Data'!$D$2:$P$51,6,FALSE))</f>
        <v/>
      </c>
      <c r="D64" s="581" t="str">
        <f>IF(ISERROR(VLOOKUP(B64,'NANS Data'!$D$2:$P$51,7,FALSE)),"",VLOOKUP(B64,'NANS Data'!$D$2:$P$51,7,FALSE))</f>
        <v/>
      </c>
      <c r="E64" s="582"/>
      <c r="F64" s="583"/>
      <c r="G64" s="81" t="str">
        <f>IF(ISERROR(VLOOKUP(B64,'NANS Data'!$D$2:$P$51,12,FALSE)),"",VLOOKUP(B64,'NANS Data'!$D$2:$P$51,12,FALSE))</f>
        <v/>
      </c>
      <c r="H64" s="82" t="str">
        <f>IF(ISERROR(VLOOKUP(B64,競技者データ入力シート!$B$8:$O$57,2,FALSE)),"",VLOOKUP(B64,競技者データ入力シート!$B$8:$O$57,8,FALSE))</f>
        <v/>
      </c>
      <c r="I64" s="83" t="str">
        <f>IF(ISERROR(VLOOKUP(B64,'NANS Data'!$D$2:$P$51,13,FALSE)),"",VLOOKUP(B64,'NANS Data'!$D$2:$P$51,13,FALSE))</f>
        <v/>
      </c>
      <c r="J64" s="584" t="str">
        <f>IF(ISERROR(VLOOKUP($B64,競技者データ入力シート!$B$8:$Q$57,16,FALSE)),"",VLOOKUP($B64,競技者データ入力シート!$B$8:$Q$57,16,FALSE))</f>
        <v/>
      </c>
      <c r="K64" s="585"/>
      <c r="L64" s="586" t="str">
        <f>IF(ISERROR(VLOOKUP($B64,競技者データ入力シート!$B$8:$AK$57,21,FALSE)),"",VLOOKUP($B64,競技者データ入力シート!$B$8:$AK$57,21,FALSE))</f>
        <v/>
      </c>
      <c r="M64" s="586"/>
      <c r="N64" s="579"/>
      <c r="O64" s="579"/>
      <c r="P64" s="579"/>
      <c r="Q64" s="579"/>
      <c r="R64" s="579"/>
      <c r="S64" s="580"/>
      <c r="AG64" s="75" t="b">
        <f t="shared" si="0"/>
        <v>1</v>
      </c>
      <c r="AH64" s="75" t="b">
        <f t="shared" si="1"/>
        <v>1</v>
      </c>
    </row>
    <row r="65" spans="2:34" ht="16.5" hidden="1" customHeight="1">
      <c r="B65" s="246">
        <v>49</v>
      </c>
      <c r="C65" s="242" t="str">
        <f>IF(ISERROR(VLOOKUP(B65,'NANS Data'!$D$2:$P$51,6,FALSE)),"",VLOOKUP(B65,'NANS Data'!$D$2:$P$51,6,FALSE))</f>
        <v/>
      </c>
      <c r="D65" s="581" t="str">
        <f>IF(ISERROR(VLOOKUP(B65,'NANS Data'!$D$2:$P$51,7,FALSE)),"",VLOOKUP(B65,'NANS Data'!$D$2:$P$51,7,FALSE))</f>
        <v/>
      </c>
      <c r="E65" s="582"/>
      <c r="F65" s="583"/>
      <c r="G65" s="81" t="str">
        <f>IF(ISERROR(VLOOKUP(B65,'NANS Data'!$D$2:$P$51,12,FALSE)),"",VLOOKUP(B65,'NANS Data'!$D$2:$P$51,12,FALSE))</f>
        <v/>
      </c>
      <c r="H65" s="82" t="str">
        <f>IF(ISERROR(VLOOKUP(B65,競技者データ入力シート!$B$8:$O$57,2,FALSE)),"",VLOOKUP(B65,競技者データ入力シート!$B$8:$O$57,8,FALSE))</f>
        <v/>
      </c>
      <c r="I65" s="83" t="str">
        <f>IF(ISERROR(VLOOKUP(B65,'NANS Data'!$D$2:$P$51,13,FALSE)),"",VLOOKUP(B65,'NANS Data'!$D$2:$P$51,13,FALSE))</f>
        <v/>
      </c>
      <c r="J65" s="584" t="str">
        <f>IF(ISERROR(VLOOKUP($B65,競技者データ入力シート!$B$8:$Q$57,16,FALSE)),"",VLOOKUP($B65,競技者データ入力シート!$B$8:$Q$57,16,FALSE))</f>
        <v/>
      </c>
      <c r="K65" s="585"/>
      <c r="L65" s="586" t="str">
        <f>IF(ISERROR(VLOOKUP($B65,競技者データ入力シート!$B$8:$AK$57,21,FALSE)),"",VLOOKUP($B65,競技者データ入力シート!$B$8:$AK$57,21,FALSE))</f>
        <v/>
      </c>
      <c r="M65" s="586"/>
      <c r="N65" s="579"/>
      <c r="O65" s="579"/>
      <c r="P65" s="579"/>
      <c r="Q65" s="579"/>
      <c r="R65" s="579"/>
      <c r="S65" s="580"/>
      <c r="AG65" s="75" t="b">
        <f t="shared" si="0"/>
        <v>1</v>
      </c>
      <c r="AH65" s="75" t="b">
        <f t="shared" si="1"/>
        <v>1</v>
      </c>
    </row>
    <row r="66" spans="2:34" ht="16.5" hidden="1" customHeight="1" thickBot="1">
      <c r="B66" s="248">
        <v>50</v>
      </c>
      <c r="C66" s="244" t="str">
        <f>IF(ISERROR(VLOOKUP(B66,'NANS Data'!$D$2:$P$51,6,FALSE)),"",VLOOKUP(B66,'NANS Data'!$D$2:$P$51,6,FALSE))</f>
        <v/>
      </c>
      <c r="D66" s="587" t="str">
        <f>IF(ISERROR(VLOOKUP(B66,'NANS Data'!$D$2:$P$51,7,FALSE)),"",VLOOKUP(B66,'NANS Data'!$D$2:$P$51,7,FALSE))</f>
        <v/>
      </c>
      <c r="E66" s="588"/>
      <c r="F66" s="589"/>
      <c r="G66" s="130" t="str">
        <f>IF(ISERROR(VLOOKUP(B66,'NANS Data'!$D$2:$P$51,12,FALSE)),"",VLOOKUP(B66,'NANS Data'!$D$2:$P$51,12,FALSE))</f>
        <v/>
      </c>
      <c r="H66" s="131" t="str">
        <f>IF(ISERROR(VLOOKUP(B66,競技者データ入力シート!$B$8:$O$57,2,FALSE)),"",VLOOKUP(B66,競技者データ入力シート!$B$8:$O$57,8,FALSE))</f>
        <v/>
      </c>
      <c r="I66" s="132" t="str">
        <f>IF(ISERROR(VLOOKUP(B66,'NANS Data'!$D$2:$P$51,13,FALSE)),"",VLOOKUP(B66,'NANS Data'!$D$2:$P$51,13,FALSE))</f>
        <v/>
      </c>
      <c r="J66" s="590" t="str">
        <f>IF(ISERROR(VLOOKUP($B66,競技者データ入力シート!$B$8:$Q$57,16,FALSE)),"",VLOOKUP($B66,競技者データ入力シート!$B$8:$Q$57,16,FALSE))</f>
        <v/>
      </c>
      <c r="K66" s="591"/>
      <c r="L66" s="592" t="str">
        <f>IF(ISERROR(VLOOKUP($B66,競技者データ入力シート!$B$8:$AK$57,21,FALSE)),"",VLOOKUP($B66,競技者データ入力シート!$B$8:$AK$57,21,FALSE))</f>
        <v/>
      </c>
      <c r="M66" s="592"/>
      <c r="N66" s="593"/>
      <c r="O66" s="593"/>
      <c r="P66" s="593"/>
      <c r="Q66" s="593"/>
      <c r="R66" s="593"/>
      <c r="S66" s="594"/>
      <c r="AG66" s="75" t="b">
        <f t="shared" si="0"/>
        <v>1</v>
      </c>
      <c r="AH66" s="75" t="b">
        <f t="shared" si="1"/>
        <v>1</v>
      </c>
    </row>
    <row r="67" spans="2:34" ht="2.25" customHeight="1">
      <c r="AG67" s="75" t="b">
        <f t="shared" si="0"/>
        <v>1</v>
      </c>
      <c r="AH67" s="75" t="b">
        <f t="shared" si="1"/>
        <v>1</v>
      </c>
    </row>
  </sheetData>
  <sheetProtection algorithmName="SHA-512" hashValue="tv/HS+SAtGg7mAvHXJfUhrgdOo6f+0+38BnDx55h+yF7TZbzKF3urMlCRMQ4BPJPoB4HI0sOg0OWvqYFHsHXtg==" saltValue="viqaPd9i4hOqouIm1aXmSA==" spinCount="100000" sheet="1" selectLockedCells="1"/>
  <protectedRanges>
    <protectedRange password="CDC2" sqref="E11:E13" name="範囲1_2_1_1"/>
  </protectedRanges>
  <mergeCells count="291">
    <mergeCell ref="J38:M38"/>
    <mergeCell ref="N38:Q38"/>
    <mergeCell ref="J39:M39"/>
    <mergeCell ref="N39:Q39"/>
    <mergeCell ref="J40:M40"/>
    <mergeCell ref="N40:Q40"/>
    <mergeCell ref="J41:M41"/>
    <mergeCell ref="N41:Q41"/>
    <mergeCell ref="J32:M32"/>
    <mergeCell ref="N32:Q32"/>
    <mergeCell ref="J33:M33"/>
    <mergeCell ref="N33:Q33"/>
    <mergeCell ref="J34:M34"/>
    <mergeCell ref="N34:Q34"/>
    <mergeCell ref="J35:M35"/>
    <mergeCell ref="N35:Q35"/>
    <mergeCell ref="J36:M36"/>
    <mergeCell ref="N36:Q36"/>
    <mergeCell ref="J27:M27"/>
    <mergeCell ref="N27:Q27"/>
    <mergeCell ref="J28:M28"/>
    <mergeCell ref="N28:Q28"/>
    <mergeCell ref="J29:M29"/>
    <mergeCell ref="N29:Q29"/>
    <mergeCell ref="J30:M30"/>
    <mergeCell ref="N30:Q30"/>
    <mergeCell ref="J31:M31"/>
    <mergeCell ref="N31:Q31"/>
    <mergeCell ref="J22:M22"/>
    <mergeCell ref="N22:Q22"/>
    <mergeCell ref="J23:M23"/>
    <mergeCell ref="N23:Q23"/>
    <mergeCell ref="J24:M24"/>
    <mergeCell ref="N24:Q24"/>
    <mergeCell ref="J25:M25"/>
    <mergeCell ref="N25:Q25"/>
    <mergeCell ref="J26:M26"/>
    <mergeCell ref="N26:Q26"/>
    <mergeCell ref="N16:Q16"/>
    <mergeCell ref="J18:M18"/>
    <mergeCell ref="N18:Q18"/>
    <mergeCell ref="J19:M19"/>
    <mergeCell ref="N19:Q19"/>
    <mergeCell ref="J20:M20"/>
    <mergeCell ref="N20:Q20"/>
    <mergeCell ref="J21:M21"/>
    <mergeCell ref="N21:Q21"/>
    <mergeCell ref="D16:F16"/>
    <mergeCell ref="R16:S16"/>
    <mergeCell ref="B9:D9"/>
    <mergeCell ref="E9:L9"/>
    <mergeCell ref="N9:O9"/>
    <mergeCell ref="P9:S9"/>
    <mergeCell ref="B10:C13"/>
    <mergeCell ref="D10:H10"/>
    <mergeCell ref="K10:L10"/>
    <mergeCell ref="M10:N10"/>
    <mergeCell ref="D11:H11"/>
    <mergeCell ref="K11:L11"/>
    <mergeCell ref="M11:N11"/>
    <mergeCell ref="D12:H12"/>
    <mergeCell ref="K12:L12"/>
    <mergeCell ref="M12:N12"/>
    <mergeCell ref="D13:H13"/>
    <mergeCell ref="K13:L13"/>
    <mergeCell ref="M13:N13"/>
    <mergeCell ref="J16:M16"/>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8:F18"/>
    <mergeCell ref="R18:S18"/>
    <mergeCell ref="D17:F17"/>
    <mergeCell ref="R17:S17"/>
    <mergeCell ref="J17:M17"/>
    <mergeCell ref="N17:Q17"/>
    <mergeCell ref="D23:F23"/>
    <mergeCell ref="R23:S23"/>
    <mergeCell ref="D19:F19"/>
    <mergeCell ref="R19:S19"/>
    <mergeCell ref="D21:F21"/>
    <mergeCell ref="R21:S21"/>
    <mergeCell ref="D20:F20"/>
    <mergeCell ref="R20:S20"/>
    <mergeCell ref="D25:F25"/>
    <mergeCell ref="R25:S25"/>
    <mergeCell ref="D24:F24"/>
    <mergeCell ref="R24:S24"/>
    <mergeCell ref="D29:F29"/>
    <mergeCell ref="R29:S29"/>
    <mergeCell ref="D22:F22"/>
    <mergeCell ref="R22:S22"/>
    <mergeCell ref="D27:F27"/>
    <mergeCell ref="R27:S27"/>
    <mergeCell ref="D26:F26"/>
    <mergeCell ref="R26:S26"/>
    <mergeCell ref="D31:F31"/>
    <mergeCell ref="R31:S31"/>
    <mergeCell ref="D30:F30"/>
    <mergeCell ref="R30:S30"/>
    <mergeCell ref="D35:F35"/>
    <mergeCell ref="R35:S35"/>
    <mergeCell ref="D28:F28"/>
    <mergeCell ref="R28:S28"/>
    <mergeCell ref="D33:F33"/>
    <mergeCell ref="R33:S33"/>
    <mergeCell ref="D32:F32"/>
    <mergeCell ref="R32:S32"/>
    <mergeCell ref="D37:F37"/>
    <mergeCell ref="R37:S37"/>
    <mergeCell ref="D36:F36"/>
    <mergeCell ref="R36:S36"/>
    <mergeCell ref="J37:M37"/>
    <mergeCell ref="N37:Q37"/>
    <mergeCell ref="D41:F41"/>
    <mergeCell ref="R41:S41"/>
    <mergeCell ref="D34:F34"/>
    <mergeCell ref="R34:S34"/>
    <mergeCell ref="D39:F39"/>
    <mergeCell ref="R39:S39"/>
    <mergeCell ref="D38:F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s>
  <phoneticPr fontId="3"/>
  <printOptions horizontalCentered="1"/>
  <pageMargins left="0.23622047244094491" right="0.23622047244094491" top="0.31496062992125984" bottom="0.15748031496062992" header="0.15748031496062992" footer="0.19685039370078741"/>
  <pageSetup paperSize="9" scale="79"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6D73510-D27A-4A62-8775-298916C5F6EA}">
          <x14:formula1>
            <xm:f>データ!$AA$2:$AA$7</xm:f>
          </x14:formula1>
          <xm:sqref>K11:N13</xm:sqref>
        </x14:dataValidation>
        <x14:dataValidation type="list" allowBlank="1" showInputMessage="1" showErrorMessage="1" xr:uid="{D445027E-11D6-4F06-9EEF-90EBD780BC68}">
          <x14:formula1>
            <xm:f>データ!$AB$2:$AB$5</xm:f>
          </x14:formula1>
          <xm:sqref>I11:I13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L54"/>
  <sheetViews>
    <sheetView workbookViewId="0">
      <selection activeCell="Q18" sqref="Q18"/>
    </sheetView>
  </sheetViews>
  <sheetFormatPr defaultColWidth="9" defaultRowHeight="13.3"/>
  <cols>
    <col min="1" max="1" width="1.61328125" style="348" customWidth="1"/>
    <col min="2" max="2" width="5.4609375" style="348" bestFit="1" customWidth="1"/>
    <col min="3" max="3" width="14.23046875" style="348" customWidth="1"/>
    <col min="4" max="4" width="5.4609375" style="349" bestFit="1" customWidth="1"/>
    <col min="5" max="5" width="13.4609375" style="348" bestFit="1" customWidth="1"/>
    <col min="6" max="6" width="4.61328125" style="348" bestFit="1" customWidth="1"/>
    <col min="7" max="8" width="3.23046875" style="348" bestFit="1" customWidth="1"/>
    <col min="9" max="9" width="5.61328125" style="348" bestFit="1" customWidth="1"/>
    <col min="10" max="10" width="12.765625" style="348" bestFit="1" customWidth="1"/>
    <col min="11" max="11" width="13.84375" style="348" bestFit="1" customWidth="1"/>
    <col min="12" max="12" width="12.765625" style="348" bestFit="1" customWidth="1"/>
    <col min="13" max="13" width="19.61328125" style="348" bestFit="1" customWidth="1"/>
    <col min="14" max="14" width="4.61328125" style="348" bestFit="1" customWidth="1"/>
    <col min="15" max="16" width="3.4609375" style="349" bestFit="1" customWidth="1"/>
    <col min="17" max="18" width="5.61328125" style="348" bestFit="1" customWidth="1"/>
    <col min="19" max="19" width="7.23046875" style="348" bestFit="1" customWidth="1"/>
    <col min="20" max="20" width="18" style="348" bestFit="1" customWidth="1"/>
    <col min="21" max="22" width="8.07421875" style="348" customWidth="1"/>
    <col min="23" max="24" width="0.84375" style="348" customWidth="1"/>
    <col min="25" max="26" width="8.07421875" style="348" customWidth="1"/>
    <col min="27" max="33" width="0.84375" style="348" customWidth="1"/>
    <col min="34" max="40" width="0.4609375" style="348" customWidth="1"/>
    <col min="41" max="42" width="0.4609375" style="349" customWidth="1"/>
    <col min="43" max="48" width="0.4609375" style="348" customWidth="1"/>
    <col min="49" max="49" width="0.4609375" style="349" customWidth="1"/>
    <col min="50" max="50" width="0.4609375" style="348" customWidth="1"/>
    <col min="51" max="51" width="0.4609375" style="350" customWidth="1"/>
    <col min="52" max="60" width="0.4609375" style="348" customWidth="1"/>
    <col min="61" max="61" width="0.4609375" style="349" customWidth="1"/>
    <col min="62" max="63" width="0.4609375" style="348" customWidth="1"/>
    <col min="64" max="64" width="0.4609375" style="349" customWidth="1"/>
    <col min="65" max="65" width="0.4609375" style="348" customWidth="1"/>
    <col min="66" max="66" width="21.15234375" style="417" bestFit="1" customWidth="1"/>
    <col min="67" max="67" width="24.4609375" style="417" bestFit="1" customWidth="1"/>
    <col min="68" max="69" width="2.84375" style="348" customWidth="1"/>
    <col min="70" max="71" width="0.23046875" style="348" customWidth="1"/>
    <col min="72" max="72" width="4.3828125" style="348" customWidth="1"/>
    <col min="73" max="73" width="11.3046875" style="348" bestFit="1" customWidth="1"/>
    <col min="74" max="75" width="3.23046875" style="348" bestFit="1" customWidth="1"/>
    <col min="76" max="76" width="6.84375" style="348" bestFit="1" customWidth="1"/>
    <col min="77" max="77" width="3.23046875" style="348" bestFit="1" customWidth="1"/>
    <col min="78" max="78" width="6.4609375" style="348" customWidth="1"/>
    <col min="79" max="79" width="6.84375" style="348" bestFit="1" customWidth="1"/>
    <col min="80" max="80" width="19.84375" style="349" bestFit="1" customWidth="1"/>
    <col min="81" max="81" width="11.3046875" style="348" bestFit="1" customWidth="1"/>
    <col min="82" max="82" width="7.23046875" style="349" customWidth="1"/>
    <col min="83" max="83" width="19.84375" style="348" bestFit="1" customWidth="1"/>
    <col min="84" max="84" width="22.765625" style="348" customWidth="1"/>
    <col min="85" max="85" width="10.61328125" style="348" bestFit="1" customWidth="1"/>
    <col min="86" max="86" width="14.53515625" style="348" bestFit="1" customWidth="1"/>
    <col min="87" max="87" width="4.23046875" style="348" bestFit="1" customWidth="1"/>
    <col min="88" max="89" width="11.3046875" style="348" bestFit="1" customWidth="1"/>
    <col min="90" max="100" width="6.84375" style="350" customWidth="1"/>
    <col min="101" max="101" width="7.15234375" style="347" bestFit="1" customWidth="1"/>
    <col min="102" max="102" width="3.23046875" style="347" customWidth="1"/>
    <col min="103" max="103" width="9.15234375" style="348" bestFit="1" customWidth="1"/>
    <col min="104" max="105" width="0.61328125" style="348" customWidth="1"/>
    <col min="106" max="106" width="3.3828125" style="348" bestFit="1" customWidth="1"/>
    <col min="107" max="107" width="2.765625" style="348" bestFit="1" customWidth="1"/>
    <col min="108" max="108" width="2.765625" style="349" bestFit="1" customWidth="1"/>
    <col min="109" max="109" width="2.4609375" style="349" bestFit="1" customWidth="1"/>
    <col min="110" max="110" width="2.765625" style="349" bestFit="1" customWidth="1"/>
    <col min="111" max="111" width="2.3828125" style="349" customWidth="1"/>
    <col min="112" max="112" width="2.3828125" style="348" customWidth="1"/>
    <col min="113" max="113" width="3.765625" style="348" bestFit="1" customWidth="1"/>
    <col min="114" max="114" width="2.3828125" style="348" customWidth="1"/>
    <col min="115" max="115" width="3.765625" style="348" bestFit="1" customWidth="1"/>
    <col min="116" max="116" width="8" style="348" bestFit="1" customWidth="1"/>
    <col min="117" max="16384" width="9" style="348"/>
  </cols>
  <sheetData>
    <row r="1" spans="2:116" ht="96.45" customHeight="1">
      <c r="B1" s="334" t="s">
        <v>105</v>
      </c>
      <c r="C1" s="335" t="s">
        <v>106</v>
      </c>
      <c r="D1" s="334" t="s">
        <v>417</v>
      </c>
      <c r="E1" s="336" t="s">
        <v>107</v>
      </c>
      <c r="F1" s="336" t="s">
        <v>108</v>
      </c>
      <c r="G1" s="336" t="s">
        <v>109</v>
      </c>
      <c r="H1" s="336" t="s">
        <v>110</v>
      </c>
      <c r="I1" s="337" t="s">
        <v>111</v>
      </c>
      <c r="J1" s="337" t="s">
        <v>112</v>
      </c>
      <c r="K1" s="336" t="s">
        <v>113</v>
      </c>
      <c r="L1" s="336" t="s">
        <v>114</v>
      </c>
      <c r="M1" s="336" t="s">
        <v>115</v>
      </c>
      <c r="N1" s="337" t="s">
        <v>70</v>
      </c>
      <c r="O1" s="336" t="s">
        <v>116</v>
      </c>
      <c r="P1" s="336" t="s">
        <v>68</v>
      </c>
      <c r="Q1" s="337" t="s">
        <v>117</v>
      </c>
      <c r="R1" s="337" t="s">
        <v>118</v>
      </c>
      <c r="S1" s="336" t="s">
        <v>119</v>
      </c>
      <c r="T1" s="338" t="s">
        <v>120</v>
      </c>
      <c r="U1" s="339" t="s">
        <v>121</v>
      </c>
      <c r="V1" s="339" t="s">
        <v>122</v>
      </c>
      <c r="W1" s="340" t="s">
        <v>123</v>
      </c>
      <c r="X1" s="340" t="s">
        <v>124</v>
      </c>
      <c r="Y1" s="341" t="s">
        <v>355</v>
      </c>
      <c r="Z1" s="341" t="s">
        <v>356</v>
      </c>
      <c r="AA1" s="341" t="s">
        <v>357</v>
      </c>
      <c r="AB1" s="341" t="s">
        <v>358</v>
      </c>
      <c r="AC1" s="342" t="s">
        <v>359</v>
      </c>
      <c r="AD1" s="342" t="s">
        <v>360</v>
      </c>
      <c r="AE1" s="342" t="s">
        <v>361</v>
      </c>
      <c r="AF1" s="342" t="s">
        <v>362</v>
      </c>
      <c r="AG1" s="337" t="s">
        <v>363</v>
      </c>
      <c r="AH1" s="336" t="s">
        <v>364</v>
      </c>
      <c r="AI1" s="337" t="s">
        <v>365</v>
      </c>
      <c r="AJ1" s="337" t="s">
        <v>366</v>
      </c>
      <c r="AK1" s="337" t="s">
        <v>367</v>
      </c>
      <c r="AL1" s="337" t="s">
        <v>368</v>
      </c>
      <c r="AM1" s="337" t="s">
        <v>369</v>
      </c>
      <c r="AN1" s="337" t="s">
        <v>370</v>
      </c>
      <c r="AO1" s="343" t="s">
        <v>384</v>
      </c>
      <c r="AP1" s="343" t="s">
        <v>382</v>
      </c>
      <c r="AQ1" s="341" t="s">
        <v>371</v>
      </c>
      <c r="AR1" s="341" t="s">
        <v>372</v>
      </c>
      <c r="AS1" s="341" t="s">
        <v>373</v>
      </c>
      <c r="AT1" s="341" t="s">
        <v>374</v>
      </c>
      <c r="AU1" s="341" t="s">
        <v>375</v>
      </c>
      <c r="AV1" s="341" t="s">
        <v>376</v>
      </c>
      <c r="AW1" s="344" t="s">
        <v>377</v>
      </c>
      <c r="AX1" s="341" t="s">
        <v>378</v>
      </c>
      <c r="AY1" s="344" t="s">
        <v>379</v>
      </c>
      <c r="AZ1" s="341" t="s">
        <v>380</v>
      </c>
      <c r="BA1" s="341" t="s">
        <v>381</v>
      </c>
      <c r="BB1" s="345" t="s">
        <v>383</v>
      </c>
      <c r="BC1" s="342" t="s">
        <v>371</v>
      </c>
      <c r="BD1" s="342" t="s">
        <v>372</v>
      </c>
      <c r="BE1" s="342" t="s">
        <v>373</v>
      </c>
      <c r="BF1" s="342" t="s">
        <v>374</v>
      </c>
      <c r="BG1" s="342" t="s">
        <v>375</v>
      </c>
      <c r="BH1" s="342" t="s">
        <v>376</v>
      </c>
      <c r="BI1" s="346" t="s">
        <v>377</v>
      </c>
      <c r="BJ1" s="342" t="s">
        <v>378</v>
      </c>
      <c r="BK1" s="342" t="s">
        <v>379</v>
      </c>
      <c r="BL1" s="346" t="s">
        <v>380</v>
      </c>
      <c r="BM1" s="342" t="s">
        <v>381</v>
      </c>
      <c r="BN1" s="416" t="s">
        <v>125</v>
      </c>
      <c r="BO1" s="416" t="s">
        <v>135</v>
      </c>
      <c r="BP1" s="334" t="s">
        <v>126</v>
      </c>
      <c r="BQ1" s="334" t="s">
        <v>127</v>
      </c>
      <c r="BR1" s="334"/>
      <c r="BS1" s="334"/>
      <c r="BT1" s="334" t="s">
        <v>515</v>
      </c>
      <c r="BU1" s="334" t="s">
        <v>131</v>
      </c>
      <c r="BV1" s="334"/>
      <c r="BW1" s="334"/>
      <c r="BX1" s="334" t="s">
        <v>516</v>
      </c>
      <c r="BY1" s="334" t="s">
        <v>531</v>
      </c>
      <c r="BZ1" s="334" t="s">
        <v>128</v>
      </c>
      <c r="CA1" s="334" t="s">
        <v>129</v>
      </c>
      <c r="CB1" s="334" t="s">
        <v>130</v>
      </c>
      <c r="CC1" s="334" t="s">
        <v>131</v>
      </c>
      <c r="CD1" s="345" t="s">
        <v>532</v>
      </c>
      <c r="CE1" s="345" t="s">
        <v>517</v>
      </c>
      <c r="CF1" s="345" t="s">
        <v>132</v>
      </c>
      <c r="CG1" s="345" t="s">
        <v>133</v>
      </c>
      <c r="CH1" s="345" t="s">
        <v>134</v>
      </c>
      <c r="CI1" s="345" t="s">
        <v>515</v>
      </c>
      <c r="CJ1" s="345" t="s">
        <v>518</v>
      </c>
      <c r="CK1" s="343" t="s">
        <v>519</v>
      </c>
      <c r="CL1" s="679" t="s">
        <v>520</v>
      </c>
      <c r="CM1" s="679" t="s">
        <v>521</v>
      </c>
      <c r="CN1" s="679" t="s">
        <v>522</v>
      </c>
      <c r="CO1" s="679" t="s">
        <v>523</v>
      </c>
      <c r="CP1" s="679" t="s">
        <v>524</v>
      </c>
      <c r="CQ1" s="679" t="s">
        <v>525</v>
      </c>
      <c r="CR1" s="679" t="s">
        <v>526</v>
      </c>
      <c r="CS1" s="679" t="s">
        <v>527</v>
      </c>
      <c r="CT1" s="679" t="s">
        <v>528</v>
      </c>
      <c r="CU1" s="679" t="s">
        <v>529</v>
      </c>
      <c r="CV1" s="679" t="s">
        <v>530</v>
      </c>
    </row>
    <row r="2" spans="2:116">
      <c r="B2" s="348" t="str">
        <f>IF(競技者データ入力シート!$S$2="","",競技者データ入力シート!$S$2)</f>
        <v/>
      </c>
      <c r="C2" s="348" t="str">
        <f>IF(競技者データ入力シート!$D8="","",競技者データ入力シート!$S$3)</f>
        <v/>
      </c>
      <c r="D2" s="349" t="str">
        <f>IF(競技者データ入力シート!D8="","",競技者データ入力シート!B8)</f>
        <v/>
      </c>
      <c r="E2" s="348" t="str">
        <f>IF(競技者データ入力シート!D8="","",C2&amp;D2)</f>
        <v/>
      </c>
      <c r="F2" s="348" t="str">
        <f>IF(競技者データ入力シート!D8="","",競技者データ入力シート!$S$2)</f>
        <v/>
      </c>
      <c r="I2" s="348" t="str">
        <f>ASC(IF(競技者データ入力シート!D8="","",競技者データ入力シート!C8))</f>
        <v/>
      </c>
      <c r="J2" s="348" t="str">
        <f>IF(競技者データ入力シート!D8="","",TRIM(競技者データ入力シート!D8)&amp;" "&amp;(TRIM(競技者データ入力シート!E8)))</f>
        <v/>
      </c>
      <c r="K2" s="348" t="str">
        <f>ASC(IF(競技者データ入力シート!F8="","",TRIM(競技者データ入力シート!F8)&amp;" "&amp;(TRIM(競技者データ入力シート!G8))))</f>
        <v/>
      </c>
      <c r="L2" s="348" t="str">
        <f>J2</f>
        <v/>
      </c>
      <c r="M2" s="348" t="str">
        <f>ASC(IF(競技者データ入力シート!H8="","",競技者データ入力シート!H8))</f>
        <v/>
      </c>
      <c r="N2" s="348" t="str">
        <f>ASC(IF(競技者データ入力シート!P8="","",競技者データ入力シート!P8))</f>
        <v/>
      </c>
      <c r="O2" s="349" t="str">
        <f>IF(競技者データ入力シート!J8="","",競技者データ入力シート!J8)</f>
        <v/>
      </c>
      <c r="P2" s="349" t="str">
        <f>ASC(IF(競技者データ入力シート!K8="","",競技者データ入力シート!K8))</f>
        <v/>
      </c>
      <c r="Q2" s="348" t="str">
        <f>ASC(IF(競技者データ入力シート!L8="","",競技者データ入力シート!L8))</f>
        <v/>
      </c>
      <c r="R2" s="348" t="str">
        <f>ASC(IF(競技者データ入力シート!M8="","",競技者データ入力シート!M8))</f>
        <v/>
      </c>
      <c r="S2" s="348" t="str">
        <f>IF(競技者データ入力シート!O8="","",競技者データ入力シート!O8)</f>
        <v/>
      </c>
      <c r="T2" s="348" t="str">
        <f>ASC(IF(競技者データ入力シート!N8="","",競技者データ入力シート!N8))</f>
        <v/>
      </c>
      <c r="U2" s="349" t="str">
        <f>IF($O2="","",IF($O2="男",IFERROR(VLOOKUP(競技者データ入力シート!Q8,データ!$B$2:$C$80,2,FALSE),""),IF($O2="女",IFERROR(VLOOKUP(競技者データ入力シート!Q8,データ!$F$2:$G$80,2,FALSE),""))))</f>
        <v/>
      </c>
      <c r="V2" s="347" t="str">
        <f>ASC(IF(競技者データ入力シート!Q8="","",競技者データ入力シート!R8))</f>
        <v/>
      </c>
      <c r="Y2" s="349" t="str">
        <f>IF($O2="","",IF($O2="男",IFERROR(VLOOKUP(競技者データ入力シート!V8,データ!$B$2:$C$80,2,FALSE),""),IF($O2="女",IFERROR(VLOOKUP(競技者データ入力シート!V8,データ!$F$2:$G$80,2,FALSE),""))))</f>
        <v/>
      </c>
      <c r="Z2" s="348" t="str">
        <f>ASC(IF(競技者データ入力シート!V8="","",競技者データ入力シート!W8))</f>
        <v/>
      </c>
      <c r="AC2" s="349"/>
      <c r="AG2" s="349"/>
      <c r="AQ2" s="350"/>
      <c r="AR2" s="350"/>
      <c r="AS2" s="350"/>
      <c r="AT2" s="350"/>
      <c r="AU2" s="350"/>
      <c r="AV2" s="350"/>
      <c r="AX2" s="349"/>
      <c r="AZ2" s="349"/>
      <c r="BA2" s="349"/>
      <c r="BC2" s="350"/>
      <c r="BD2" s="350"/>
      <c r="BE2" s="350"/>
      <c r="BF2" s="350"/>
      <c r="BG2" s="350"/>
      <c r="BH2" s="350"/>
      <c r="BI2" s="350"/>
      <c r="BJ2" s="350"/>
      <c r="BK2" s="350"/>
      <c r="BM2" s="350"/>
      <c r="BN2" s="417" t="str">
        <f>IF(U2="","",(VLOOKUP(U2,データ!$P$2:$Q$21,2,FALSE)))</f>
        <v/>
      </c>
      <c r="BO2" s="417" t="str">
        <f>IF(Y2="","",VLOOKUP(Y2,データ!$P$2:$Q$21,2,FALSE))</f>
        <v/>
      </c>
      <c r="BT2" s="348" t="str">
        <f>ASC(IF(競技者データ入力シート!S2="","",競技者データ入力シート!S2))</f>
        <v/>
      </c>
      <c r="BU2" s="348" t="str">
        <f>IF('大会申込一覧表(印刷して提出)'!P6="","",'大会申込一覧表(印刷して提出)'!P6)</f>
        <v/>
      </c>
      <c r="BX2" s="351">
        <f>入力注意事項!Y25</f>
        <v>0</v>
      </c>
      <c r="BZ2" s="349" t="str">
        <f>IF('大会申込一覧表(印刷して提出)'!L5="","",(VLOOKUP('大会申込一覧表(印刷して提出)'!L5,データ!$J$2:$K$48,2,FALSE)))</f>
        <v/>
      </c>
      <c r="CA2" s="348" t="str">
        <f>IF('大会申込一覧表(印刷して提出)'!$E$6="","",'大会申込一覧表(印刷して提出)'!$E$6)</f>
        <v/>
      </c>
      <c r="CB2" s="348" t="str">
        <f>ASC(IF('大会申込一覧表(印刷して提出)'!E5="","",'大会申込一覧表(印刷して提出)'!E5))</f>
        <v/>
      </c>
      <c r="CC2" s="348" t="str">
        <f>IF('大会申込一覧表(印刷して提出)'!P6="","",'大会申込一覧表(印刷して提出)'!P6)</f>
        <v/>
      </c>
      <c r="CD2" s="348" t="str">
        <f>IF('大会申込一覧表(印刷して提出)'!$F$7="","",'大会申込一覧表(印刷して提出)'!$F$7)</f>
        <v/>
      </c>
      <c r="CE2" s="348" t="str">
        <f>IF('大会申込一覧表(印刷して提出)'!$E$8="","",'大会申込一覧表(印刷して提出)'!$E$8)</f>
        <v/>
      </c>
      <c r="CF2" s="348" t="str">
        <f>IF('大会申込一覧表(印刷して提出)'!$E$6="","",'大会申込一覧表(印刷して提出)'!$E$6)</f>
        <v/>
      </c>
      <c r="CG2" s="348" t="str">
        <f>IF('大会申込一覧表(印刷して提出)'!P7="","",'大会申込一覧表(印刷して提出)'!P7)</f>
        <v/>
      </c>
      <c r="CH2" s="348" t="str">
        <f>IF('大会申込一覧表(印刷して提出)'!P9="","",'大会申込一覧表(印刷して提出)'!P9)</f>
        <v/>
      </c>
      <c r="CI2" s="349" t="str">
        <f>ASC(IF(競技者データ入力シート!S2="","",競技者データ入力シート!S2))</f>
        <v/>
      </c>
      <c r="CJ2" s="348" t="str">
        <f>IF('大会申込一覧表(印刷して提出)'!P6="","",'大会申込一覧表(印刷して提出)'!P6)</f>
        <v/>
      </c>
      <c r="CK2" s="348" t="str">
        <f>IF('大会申込一覧表(印刷して提出)'!D11="","",'大会申込一覧表(印刷して提出)'!D11)</f>
        <v/>
      </c>
      <c r="CL2" s="348" t="str">
        <f>IF('大会申込一覧表(印刷して提出)'!I11="","",'大会申込一覧表(印刷して提出)'!I11)</f>
        <v/>
      </c>
      <c r="CM2" s="348" t="str">
        <f>IF('大会申込一覧表(印刷して提出)'!K11="","",'大会申込一覧表(印刷して提出)'!K11)</f>
        <v/>
      </c>
      <c r="CN2" s="348" t="str">
        <f>IF('大会申込一覧表(印刷して提出)'!M11="","",'大会申込一覧表(印刷して提出)'!M11)</f>
        <v/>
      </c>
      <c r="CO2" s="348" t="str">
        <f>IF('大会申込一覧表(印刷して提出)'!D12="","",'大会申込一覧表(印刷して提出)'!D12)</f>
        <v/>
      </c>
      <c r="CP2" s="348" t="str">
        <f>IF('大会申込一覧表(印刷して提出)'!I12="","",'大会申込一覧表(印刷して提出)'!I12)</f>
        <v/>
      </c>
      <c r="CQ2" s="348" t="str">
        <f>IF('大会申込一覧表(印刷して提出)'!K12="","",'大会申込一覧表(印刷して提出)'!K12)</f>
        <v/>
      </c>
      <c r="CR2" s="348" t="str">
        <f>IF('大会申込一覧表(印刷して提出)'!M12="","",'大会申込一覧表(印刷して提出)'!M12)</f>
        <v/>
      </c>
      <c r="CS2" s="348" t="str">
        <f>IF('大会申込一覧表(印刷して提出)'!D13="","",'大会申込一覧表(印刷して提出)'!D13)</f>
        <v/>
      </c>
      <c r="CT2" s="348" t="str">
        <f>IF('大会申込一覧表(印刷して提出)'!I13="","",'大会申込一覧表(印刷して提出)'!I13)</f>
        <v/>
      </c>
      <c r="CU2" s="348" t="str">
        <f>IF('大会申込一覧表(印刷して提出)'!K13="","",'大会申込一覧表(印刷して提出)'!K13)</f>
        <v/>
      </c>
      <c r="CV2" s="348" t="str">
        <f>IF('大会申込一覧表(印刷して提出)'!M13="","",'大会申込一覧表(印刷して提出)'!M13)</f>
        <v/>
      </c>
      <c r="DD2" s="349" t="str">
        <f>CONCATENATE(AZ2,AP2)</f>
        <v/>
      </c>
      <c r="DE2" s="349" t="str">
        <f>IF(DD2="","",COUNTIF($DD$2:DD2,DD2))</f>
        <v/>
      </c>
      <c r="DF2" s="349" t="str">
        <f>CONCATENATE(BL2,BB2)</f>
        <v/>
      </c>
      <c r="DG2" s="349" t="str">
        <f>IF(DF2="","",COUNTIF($DF$2:DF2,DF2))</f>
        <v/>
      </c>
      <c r="DI2" s="348" t="str">
        <f>IF(DD2="","",CONCATENATE(DD2,DE2))</f>
        <v/>
      </c>
      <c r="DJ2" s="348" t="str">
        <f>IF(DI2="","",CONCATENATE(競技者データ入力シート!D8,競技者データ入力シート!E8))</f>
        <v/>
      </c>
      <c r="DK2" s="348" t="str">
        <f>IF(DF2="","",CONCATENATE(DF2,DG2))</f>
        <v/>
      </c>
      <c r="DL2" s="348" t="str">
        <f>IF(DK2="","",CONCATENATE(競技者データ入力シート!D8,競技者データ入力シート!E8))</f>
        <v/>
      </c>
    </row>
    <row r="3" spans="2:116">
      <c r="B3" s="348" t="str">
        <f>IF(競技者データ入力シート!$S$2="","",競技者データ入力シート!$S$2)</f>
        <v/>
      </c>
      <c r="C3" s="348" t="str">
        <f>IF(競技者データ入力シート!$D9="","",競技者データ入力シート!$S$3)</f>
        <v/>
      </c>
      <c r="D3" s="349" t="str">
        <f>IF(競技者データ入力シート!D9="","",競技者データ入力シート!B9)</f>
        <v/>
      </c>
      <c r="E3" s="348" t="str">
        <f>IF(競技者データ入力シート!D9="","",C3&amp;D3)</f>
        <v/>
      </c>
      <c r="F3" s="348" t="str">
        <f>IF(競技者データ入力シート!D9="","",競技者データ入力シート!$S$2)</f>
        <v/>
      </c>
      <c r="I3" s="348" t="str">
        <f>ASC(IF(競技者データ入力シート!D9="","",競技者データ入力シート!C9))</f>
        <v/>
      </c>
      <c r="J3" s="348" t="str">
        <f>IF(競技者データ入力シート!D9="","",TRIM(競技者データ入力シート!D9)&amp;" "&amp;(TRIM(競技者データ入力シート!E9)))</f>
        <v/>
      </c>
      <c r="K3" s="348" t="str">
        <f>ASC(IF(競技者データ入力シート!F9="","",TRIM(競技者データ入力シート!F9)&amp;" "&amp;(TRIM(競技者データ入力シート!G9))))</f>
        <v/>
      </c>
      <c r="L3" s="348" t="str">
        <f t="shared" ref="L3:L26" si="0">J3</f>
        <v/>
      </c>
      <c r="M3" s="348" t="str">
        <f>ASC(IF(競技者データ入力シート!H9="","",競技者データ入力シート!H9))</f>
        <v/>
      </c>
      <c r="N3" s="348" t="str">
        <f>ASC(IF(競技者データ入力シート!P9="","",競技者データ入力シート!P9))</f>
        <v/>
      </c>
      <c r="O3" s="349" t="str">
        <f>IF(競技者データ入力シート!J9="","",競技者データ入力シート!J9)</f>
        <v/>
      </c>
      <c r="P3" s="349" t="str">
        <f>ASC(IF(競技者データ入力シート!K9="","",競技者データ入力シート!K9))</f>
        <v/>
      </c>
      <c r="Q3" s="348" t="str">
        <f>ASC(IF(競技者データ入力シート!L9="","",競技者データ入力シート!L9))</f>
        <v/>
      </c>
      <c r="R3" s="348" t="str">
        <f>ASC(IF(競技者データ入力シート!M9="","",競技者データ入力シート!M9))</f>
        <v/>
      </c>
      <c r="S3" s="348" t="str">
        <f>IF(競技者データ入力シート!O9="","",競技者データ入力シート!O9)</f>
        <v/>
      </c>
      <c r="T3" s="348" t="str">
        <f>ASC(IF(競技者データ入力シート!N9="","",競技者データ入力シート!N9))</f>
        <v/>
      </c>
      <c r="U3" s="349" t="str">
        <f>IF($O3="","",IF($O3="男",IFERROR(VLOOKUP(競技者データ入力シート!Q9,データ!$B$2:$C$80,2,FALSE),""),IF($O3="女",IFERROR(VLOOKUP(競技者データ入力シート!Q9,データ!$F$2:$G$80,2,FALSE),""))))</f>
        <v/>
      </c>
      <c r="V3" s="347" t="str">
        <f>ASC(IF(競技者データ入力シート!Q9="","",競技者データ入力シート!R9))</f>
        <v/>
      </c>
      <c r="Y3" s="349" t="str">
        <f>IF($O3="","",IF($O3="男",IFERROR(VLOOKUP(競技者データ入力シート!V9,データ!$B$2:$C$80,2,FALSE),""),IF($O3="女",IFERROR(VLOOKUP(競技者データ入力シート!V9,データ!$F$2:$G$80,2,FALSE),""))))</f>
        <v/>
      </c>
      <c r="Z3" s="348" t="str">
        <f>ASC(IF(競技者データ入力シート!V9="","",競技者データ入力シート!W9))</f>
        <v/>
      </c>
      <c r="AC3" s="349"/>
      <c r="AG3" s="349"/>
      <c r="AQ3" s="350"/>
      <c r="AR3" s="350"/>
      <c r="AS3" s="350"/>
      <c r="AT3" s="350"/>
      <c r="AU3" s="350"/>
      <c r="AV3" s="350"/>
      <c r="AX3" s="349"/>
      <c r="AZ3" s="349"/>
      <c r="BA3" s="349"/>
      <c r="BC3" s="350"/>
      <c r="BD3" s="350"/>
      <c r="BE3" s="350"/>
      <c r="BF3" s="350"/>
      <c r="BG3" s="350"/>
      <c r="BH3" s="350"/>
      <c r="BI3" s="350"/>
      <c r="BJ3" s="350"/>
      <c r="BK3" s="350"/>
      <c r="BM3" s="350"/>
      <c r="BN3" s="417" t="str">
        <f>IF(U3="","",(VLOOKUP(U3,データ!$P$2:$Q$21,2,FALSE)))</f>
        <v/>
      </c>
      <c r="BO3" s="417" t="str">
        <f>IF(Y3="","",VLOOKUP(Y3,データ!$P$2:$Q$21,2,FALSE))</f>
        <v/>
      </c>
      <c r="DD3" s="349" t="str">
        <f t="shared" ref="DD3:DD26" si="1">CONCATENATE(AZ3,AP3)</f>
        <v/>
      </c>
      <c r="DE3" s="349" t="str">
        <f>IF(DD3="","",COUNTIF($DD$2:DD3,DD3))</f>
        <v/>
      </c>
      <c r="DF3" s="349" t="str">
        <f t="shared" ref="DF3:DF26" si="2">CONCATENATE(BL3,BB3)</f>
        <v/>
      </c>
      <c r="DG3" s="349" t="str">
        <f>IF(DF3="","",COUNTIF($DF$2:DF3,DF3))</f>
        <v/>
      </c>
      <c r="DI3" s="348" t="str">
        <f t="shared" ref="DI3:DI26" si="3">IF(DD3="","",CONCATENATE(DD3,DE3))</f>
        <v/>
      </c>
      <c r="DJ3" s="348" t="str">
        <f>IF(DI3="","",CONCATENATE(競技者データ入力シート!D9,競技者データ入力シート!E9))</f>
        <v/>
      </c>
      <c r="DK3" s="348" t="str">
        <f t="shared" ref="DK3:DK26" si="4">IF(DF3="","",CONCATENATE(DF3,DG3))</f>
        <v/>
      </c>
      <c r="DL3" s="348" t="str">
        <f>IF(DK3="","",CONCATENATE(競技者データ入力シート!D9,競技者データ入力シート!E9))</f>
        <v/>
      </c>
    </row>
    <row r="4" spans="2:116">
      <c r="B4" s="348" t="str">
        <f>IF(競技者データ入力シート!$S$2="","",競技者データ入力シート!$S$2)</f>
        <v/>
      </c>
      <c r="C4" s="348" t="str">
        <f>IF(競技者データ入力シート!$D10="","",競技者データ入力シート!$S$3)</f>
        <v/>
      </c>
      <c r="D4" s="349" t="str">
        <f>IF(競技者データ入力シート!D10="","",競技者データ入力シート!B10)</f>
        <v/>
      </c>
      <c r="E4" s="348" t="str">
        <f>IF(競技者データ入力シート!D10="","",C4&amp;D4)</f>
        <v/>
      </c>
      <c r="F4" s="348" t="str">
        <f>IF(競技者データ入力シート!D10="","",競技者データ入力シート!$S$2)</f>
        <v/>
      </c>
      <c r="I4" s="348" t="str">
        <f>ASC(IF(競技者データ入力シート!D10="","",競技者データ入力シート!C10))</f>
        <v/>
      </c>
      <c r="J4" s="348" t="str">
        <f>IF(競技者データ入力シート!D10="","",TRIM(競技者データ入力シート!D10)&amp;" "&amp;(TRIM(競技者データ入力シート!E10)))</f>
        <v/>
      </c>
      <c r="K4" s="348" t="str">
        <f>ASC(IF(競技者データ入力シート!F10="","",TRIM(競技者データ入力シート!F10)&amp;" "&amp;(TRIM(競技者データ入力シート!G10))))</f>
        <v/>
      </c>
      <c r="L4" s="348" t="str">
        <f t="shared" si="0"/>
        <v/>
      </c>
      <c r="M4" s="348" t="str">
        <f>ASC(IF(競技者データ入力シート!H10="","",競技者データ入力シート!H10))</f>
        <v/>
      </c>
      <c r="N4" s="348" t="str">
        <f>ASC(IF(競技者データ入力シート!P10="","",競技者データ入力シート!P10))</f>
        <v/>
      </c>
      <c r="O4" s="349" t="str">
        <f>IF(競技者データ入力シート!J10="","",競技者データ入力シート!J10)</f>
        <v/>
      </c>
      <c r="P4" s="349" t="str">
        <f>ASC(IF(競技者データ入力シート!K10="","",競技者データ入力シート!K10))</f>
        <v/>
      </c>
      <c r="Q4" s="348" t="str">
        <f>ASC(IF(競技者データ入力シート!L10="","",競技者データ入力シート!L10))</f>
        <v/>
      </c>
      <c r="R4" s="348" t="str">
        <f>ASC(IF(競技者データ入力シート!M10="","",競技者データ入力シート!M10))</f>
        <v/>
      </c>
      <c r="S4" s="348" t="str">
        <f>IF(競技者データ入力シート!O10="","",競技者データ入力シート!O10)</f>
        <v/>
      </c>
      <c r="T4" s="348" t="str">
        <f>ASC(IF(競技者データ入力シート!N10="","",競技者データ入力シート!N10))</f>
        <v/>
      </c>
      <c r="U4" s="349" t="str">
        <f>IF($O4="","",IF($O4="男",IFERROR(VLOOKUP(競技者データ入力シート!Q10,データ!$B$2:$C$80,2,FALSE),""),IF($O4="女",IFERROR(VLOOKUP(競技者データ入力シート!Q10,データ!$F$2:$G$80,2,FALSE),""))))</f>
        <v/>
      </c>
      <c r="V4" s="347" t="str">
        <f>ASC(IF(競技者データ入力シート!Q10="","",競技者データ入力シート!R10))</f>
        <v/>
      </c>
      <c r="Y4" s="349" t="str">
        <f>IF($O4="","",IF($O4="男",IFERROR(VLOOKUP(競技者データ入力シート!V10,データ!$B$2:$C$80,2,FALSE),""),IF($O4="女",IFERROR(VLOOKUP(競技者データ入力シート!V10,データ!$F$2:$G$80,2,FALSE),""))))</f>
        <v/>
      </c>
      <c r="Z4" s="348" t="str">
        <f>ASC(IF(競技者データ入力シート!V10="","",競技者データ入力シート!W10))</f>
        <v/>
      </c>
      <c r="AC4" s="349"/>
      <c r="AG4" s="349"/>
      <c r="AQ4" s="350"/>
      <c r="AR4" s="350"/>
      <c r="AS4" s="350"/>
      <c r="AT4" s="350"/>
      <c r="AU4" s="350"/>
      <c r="AV4" s="350"/>
      <c r="AX4" s="349"/>
      <c r="AZ4" s="349"/>
      <c r="BA4" s="349"/>
      <c r="BC4" s="350"/>
      <c r="BD4" s="350"/>
      <c r="BE4" s="350"/>
      <c r="BF4" s="350"/>
      <c r="BG4" s="350"/>
      <c r="BH4" s="350"/>
      <c r="BI4" s="350"/>
      <c r="BJ4" s="350"/>
      <c r="BK4" s="350"/>
      <c r="BM4" s="350"/>
      <c r="BN4" s="417" t="str">
        <f>IF(U4="","",(VLOOKUP(U4,データ!$P$2:$Q$21,2,FALSE)))</f>
        <v/>
      </c>
      <c r="BO4" s="417" t="str">
        <f>IF(Y4="","",VLOOKUP(Y4,データ!$P$2:$Q$21,2,FALSE))</f>
        <v/>
      </c>
      <c r="DD4" s="349" t="str">
        <f t="shared" si="1"/>
        <v/>
      </c>
      <c r="DE4" s="349" t="str">
        <f>IF(DD4="","",COUNTIF($DD$2:DD4,DD4))</f>
        <v/>
      </c>
      <c r="DF4" s="349" t="str">
        <f t="shared" si="2"/>
        <v/>
      </c>
      <c r="DG4" s="349" t="str">
        <f>IF(DF4="","",COUNTIF($DF$2:DF4,DF4))</f>
        <v/>
      </c>
      <c r="DI4" s="348" t="str">
        <f t="shared" si="3"/>
        <v/>
      </c>
      <c r="DJ4" s="348" t="str">
        <f>IF(DI4="","",CONCATENATE(競技者データ入力シート!D10,競技者データ入力シート!E10))</f>
        <v/>
      </c>
      <c r="DK4" s="348" t="str">
        <f t="shared" si="4"/>
        <v/>
      </c>
      <c r="DL4" s="348" t="str">
        <f>IF(DK4="","",CONCATENATE(競技者データ入力シート!D10,競技者データ入力シート!E10))</f>
        <v/>
      </c>
    </row>
    <row r="5" spans="2:116">
      <c r="B5" s="348" t="str">
        <f>IF(競技者データ入力シート!$S$2="","",競技者データ入力シート!$S$2)</f>
        <v/>
      </c>
      <c r="C5" s="348" t="str">
        <f>IF(競技者データ入力シート!$D11="","",競技者データ入力シート!$S$3)</f>
        <v/>
      </c>
      <c r="D5" s="349" t="str">
        <f>IF(競技者データ入力シート!D11="","",競技者データ入力シート!B11)</f>
        <v/>
      </c>
      <c r="E5" s="348" t="str">
        <f>IF(競技者データ入力シート!D11="","",C5&amp;D5)</f>
        <v/>
      </c>
      <c r="F5" s="348" t="str">
        <f>IF(競技者データ入力シート!D11="","",競技者データ入力シート!$S$2)</f>
        <v/>
      </c>
      <c r="I5" s="348" t="str">
        <f>ASC(IF(競技者データ入力シート!D11="","",競技者データ入力シート!C11))</f>
        <v/>
      </c>
      <c r="J5" s="348" t="str">
        <f>IF(競技者データ入力シート!D11="","",TRIM(競技者データ入力シート!D11)&amp;" "&amp;(TRIM(競技者データ入力シート!E11)))</f>
        <v/>
      </c>
      <c r="K5" s="348" t="str">
        <f>ASC(IF(競技者データ入力シート!F11="","",TRIM(競技者データ入力シート!F11)&amp;" "&amp;(TRIM(競技者データ入力シート!G11))))</f>
        <v/>
      </c>
      <c r="L5" s="348" t="str">
        <f t="shared" si="0"/>
        <v/>
      </c>
      <c r="M5" s="348" t="str">
        <f>ASC(IF(競技者データ入力シート!H11="","",競技者データ入力シート!H11))</f>
        <v/>
      </c>
      <c r="N5" s="348" t="str">
        <f>ASC(IF(競技者データ入力シート!P11="","",競技者データ入力シート!P11))</f>
        <v/>
      </c>
      <c r="O5" s="349" t="str">
        <f>IF(競技者データ入力シート!J11="","",競技者データ入力シート!J11)</f>
        <v/>
      </c>
      <c r="P5" s="349" t="str">
        <f>ASC(IF(競技者データ入力シート!K11="","",競技者データ入力シート!K11))</f>
        <v/>
      </c>
      <c r="Q5" s="348" t="str">
        <f>ASC(IF(競技者データ入力シート!L11="","",競技者データ入力シート!L11))</f>
        <v/>
      </c>
      <c r="R5" s="348" t="str">
        <f>ASC(IF(競技者データ入力シート!M11="","",競技者データ入力シート!M11))</f>
        <v/>
      </c>
      <c r="S5" s="348" t="str">
        <f>IF(競技者データ入力シート!O11="","",競技者データ入力シート!O11)</f>
        <v/>
      </c>
      <c r="T5" s="348" t="str">
        <f>ASC(IF(競技者データ入力シート!N11="","",競技者データ入力シート!N11))</f>
        <v/>
      </c>
      <c r="U5" s="349" t="str">
        <f>IF($O5="","",IF($O5="男",IFERROR(VLOOKUP(競技者データ入力シート!Q11,データ!$B$2:$C$80,2,FALSE),""),IF($O5="女",IFERROR(VLOOKUP(競技者データ入力シート!Q11,データ!$F$2:$G$80,2,FALSE),""))))</f>
        <v/>
      </c>
      <c r="V5" s="347" t="str">
        <f>ASC(IF(競技者データ入力シート!Q11="","",競技者データ入力シート!R11))</f>
        <v/>
      </c>
      <c r="Y5" s="349" t="str">
        <f>IF($O5="","",IF($O5="男",IFERROR(VLOOKUP(競技者データ入力シート!V11,データ!$B$2:$C$80,2,FALSE),""),IF($O5="女",IFERROR(VLOOKUP(競技者データ入力シート!V11,データ!$F$2:$G$80,2,FALSE),""))))</f>
        <v/>
      </c>
      <c r="Z5" s="348" t="str">
        <f>ASC(IF(競技者データ入力シート!V11="","",競技者データ入力シート!W11))</f>
        <v/>
      </c>
      <c r="AC5" s="349"/>
      <c r="AG5" s="349"/>
      <c r="AQ5" s="350"/>
      <c r="AR5" s="350"/>
      <c r="AS5" s="350"/>
      <c r="AT5" s="350"/>
      <c r="AU5" s="350"/>
      <c r="AV5" s="350"/>
      <c r="AX5" s="349"/>
      <c r="AZ5" s="349"/>
      <c r="BA5" s="349"/>
      <c r="BC5" s="350"/>
      <c r="BD5" s="350"/>
      <c r="BE5" s="350"/>
      <c r="BF5" s="350"/>
      <c r="BG5" s="350"/>
      <c r="BH5" s="350"/>
      <c r="BI5" s="350"/>
      <c r="BJ5" s="350"/>
      <c r="BK5" s="350"/>
      <c r="BM5" s="350"/>
      <c r="BN5" s="417" t="str">
        <f>IF(U5="","",(VLOOKUP(U5,データ!$P$2:$Q$21,2,FALSE)))</f>
        <v/>
      </c>
      <c r="BO5" s="417" t="str">
        <f>IF(Y5="","",VLOOKUP(Y5,データ!$P$2:$Q$21,2,FALSE))</f>
        <v/>
      </c>
      <c r="DD5" s="349" t="str">
        <f t="shared" si="1"/>
        <v/>
      </c>
      <c r="DE5" s="349" t="str">
        <f>IF(DD5="","",COUNTIF($DD$2:DD5,DD5))</f>
        <v/>
      </c>
      <c r="DF5" s="349" t="str">
        <f t="shared" si="2"/>
        <v/>
      </c>
      <c r="DG5" s="349" t="str">
        <f>IF(DF5="","",COUNTIF($DF$2:DF5,DF5))</f>
        <v/>
      </c>
      <c r="DI5" s="348" t="str">
        <f t="shared" si="3"/>
        <v/>
      </c>
      <c r="DJ5" s="348" t="str">
        <f>IF(DI5="","",CONCATENATE(競技者データ入力シート!D11,競技者データ入力シート!E11))</f>
        <v/>
      </c>
      <c r="DK5" s="348" t="str">
        <f t="shared" si="4"/>
        <v/>
      </c>
      <c r="DL5" s="348" t="str">
        <f>IF(DK5="","",CONCATENATE(競技者データ入力シート!D11,競技者データ入力シート!E11))</f>
        <v/>
      </c>
    </row>
    <row r="6" spans="2:116">
      <c r="B6" s="348" t="str">
        <f>IF(競技者データ入力シート!$S$2="","",競技者データ入力シート!$S$2)</f>
        <v/>
      </c>
      <c r="C6" s="348" t="str">
        <f>IF(競技者データ入力シート!$D12="","",競技者データ入力シート!$S$3)</f>
        <v/>
      </c>
      <c r="D6" s="349" t="str">
        <f>IF(競技者データ入力シート!D12="","",競技者データ入力シート!B12)</f>
        <v/>
      </c>
      <c r="E6" s="348" t="str">
        <f>IF(競技者データ入力シート!D12="","",C6&amp;D6)</f>
        <v/>
      </c>
      <c r="F6" s="348" t="str">
        <f>IF(競技者データ入力シート!D12="","",競技者データ入力シート!$S$2)</f>
        <v/>
      </c>
      <c r="I6" s="348" t="str">
        <f>ASC(IF(競技者データ入力シート!D12="","",競技者データ入力シート!C12))</f>
        <v/>
      </c>
      <c r="J6" s="348" t="str">
        <f>IF(競技者データ入力シート!D12="","",TRIM(競技者データ入力シート!D12)&amp;" "&amp;(TRIM(競技者データ入力シート!E12)))</f>
        <v/>
      </c>
      <c r="K6" s="348" t="str">
        <f>ASC(IF(競技者データ入力シート!F12="","",TRIM(競技者データ入力シート!F12)&amp;" "&amp;(TRIM(競技者データ入力シート!G12))))</f>
        <v/>
      </c>
      <c r="L6" s="348" t="str">
        <f t="shared" si="0"/>
        <v/>
      </c>
      <c r="M6" s="348" t="str">
        <f>ASC(IF(競技者データ入力シート!H12="","",競技者データ入力シート!H12))</f>
        <v/>
      </c>
      <c r="N6" s="348" t="str">
        <f>ASC(IF(競技者データ入力シート!P12="","",競技者データ入力シート!P12))</f>
        <v/>
      </c>
      <c r="O6" s="349" t="str">
        <f>IF(競技者データ入力シート!J12="","",競技者データ入力シート!J12)</f>
        <v/>
      </c>
      <c r="P6" s="349" t="str">
        <f>ASC(IF(競技者データ入力シート!K12="","",競技者データ入力シート!K12))</f>
        <v/>
      </c>
      <c r="Q6" s="348" t="str">
        <f>ASC(IF(競技者データ入力シート!L12="","",競技者データ入力シート!L12))</f>
        <v/>
      </c>
      <c r="R6" s="348" t="str">
        <f>ASC(IF(競技者データ入力シート!M12="","",競技者データ入力シート!M12))</f>
        <v/>
      </c>
      <c r="S6" s="348" t="str">
        <f>IF(競技者データ入力シート!O12="","",競技者データ入力シート!O12)</f>
        <v/>
      </c>
      <c r="T6" s="348" t="str">
        <f>ASC(IF(競技者データ入力シート!N12="","",競技者データ入力シート!N12))</f>
        <v/>
      </c>
      <c r="U6" s="349" t="str">
        <f>IF($O6="","",IF($O6="男",IFERROR(VLOOKUP(競技者データ入力シート!Q12,データ!$B$2:$C$80,2,FALSE),""),IF($O6="女",IFERROR(VLOOKUP(競技者データ入力シート!Q12,データ!$F$2:$G$80,2,FALSE),""))))</f>
        <v/>
      </c>
      <c r="V6" s="347" t="str">
        <f>ASC(IF(競技者データ入力シート!Q12="","",競技者データ入力シート!R12))</f>
        <v/>
      </c>
      <c r="Y6" s="349" t="str">
        <f>IF($O6="","",IF($O6="男",IFERROR(VLOOKUP(競技者データ入力シート!V12,データ!$B$2:$C$80,2,FALSE),""),IF($O6="女",IFERROR(VLOOKUP(競技者データ入力シート!V12,データ!$F$2:$G$80,2,FALSE),""))))</f>
        <v/>
      </c>
      <c r="Z6" s="348" t="str">
        <f>ASC(IF(競技者データ入力シート!V12="","",競技者データ入力シート!W12))</f>
        <v/>
      </c>
      <c r="AC6" s="349"/>
      <c r="AG6" s="349"/>
      <c r="AQ6" s="350"/>
      <c r="AR6" s="350"/>
      <c r="AS6" s="350"/>
      <c r="AT6" s="350"/>
      <c r="AU6" s="350"/>
      <c r="AV6" s="350"/>
      <c r="AX6" s="349"/>
      <c r="AZ6" s="349"/>
      <c r="BA6" s="349"/>
      <c r="BC6" s="350"/>
      <c r="BD6" s="350"/>
      <c r="BE6" s="350"/>
      <c r="BF6" s="350"/>
      <c r="BG6" s="350"/>
      <c r="BH6" s="350"/>
      <c r="BI6" s="350"/>
      <c r="BJ6" s="350"/>
      <c r="BK6" s="350"/>
      <c r="BM6" s="350"/>
      <c r="BN6" s="417" t="str">
        <f>IF(U6="","",(VLOOKUP(U6,データ!$P$2:$Q$21,2,FALSE)))</f>
        <v/>
      </c>
      <c r="BO6" s="417" t="str">
        <f>IF(Y6="","",VLOOKUP(Y6,データ!$P$2:$Q$21,2,FALSE))</f>
        <v/>
      </c>
      <c r="DD6" s="349" t="str">
        <f t="shared" si="1"/>
        <v/>
      </c>
      <c r="DE6" s="349" t="str">
        <f>IF(DD6="","",COUNTIF($DD$2:DD6,DD6))</f>
        <v/>
      </c>
      <c r="DF6" s="349" t="str">
        <f t="shared" si="2"/>
        <v/>
      </c>
      <c r="DG6" s="349" t="str">
        <f>IF(DF6="","",COUNTIF($DF$2:DF6,DF6))</f>
        <v/>
      </c>
      <c r="DI6" s="348" t="str">
        <f t="shared" si="3"/>
        <v/>
      </c>
      <c r="DJ6" s="348" t="str">
        <f>IF(DI6="","",CONCATENATE(競技者データ入力シート!D12,競技者データ入力シート!E12))</f>
        <v/>
      </c>
      <c r="DK6" s="348" t="str">
        <f t="shared" si="4"/>
        <v/>
      </c>
      <c r="DL6" s="348" t="str">
        <f>IF(DK6="","",CONCATENATE(競技者データ入力シート!D12,競技者データ入力シート!E12))</f>
        <v/>
      </c>
    </row>
    <row r="7" spans="2:116">
      <c r="B7" s="348" t="str">
        <f>IF(競技者データ入力シート!$S$2="","",競技者データ入力シート!$S$2)</f>
        <v/>
      </c>
      <c r="C7" s="348" t="str">
        <f>IF(競技者データ入力シート!$D13="","",競技者データ入力シート!$S$3)</f>
        <v/>
      </c>
      <c r="D7" s="349" t="str">
        <f>IF(競技者データ入力シート!D13="","",競技者データ入力シート!B13)</f>
        <v/>
      </c>
      <c r="E7" s="348" t="str">
        <f>IF(競技者データ入力シート!D13="","",C7&amp;D7)</f>
        <v/>
      </c>
      <c r="F7" s="348" t="str">
        <f>IF(競技者データ入力シート!D13="","",競技者データ入力シート!$S$2)</f>
        <v/>
      </c>
      <c r="I7" s="348" t="str">
        <f>ASC(IF(競技者データ入力シート!D13="","",競技者データ入力シート!C13))</f>
        <v/>
      </c>
      <c r="J7" s="348" t="str">
        <f>IF(競技者データ入力シート!D13="","",TRIM(競技者データ入力シート!D13)&amp;" "&amp;(TRIM(競技者データ入力シート!E13)))</f>
        <v/>
      </c>
      <c r="K7" s="348" t="str">
        <f>ASC(IF(競技者データ入力シート!F13="","",TRIM(競技者データ入力シート!F13)&amp;" "&amp;(TRIM(競技者データ入力シート!G13))))</f>
        <v/>
      </c>
      <c r="L7" s="348" t="str">
        <f t="shared" si="0"/>
        <v/>
      </c>
      <c r="M7" s="348" t="str">
        <f>ASC(IF(競技者データ入力シート!H13="","",競技者データ入力シート!H13))</f>
        <v/>
      </c>
      <c r="N7" s="348" t="str">
        <f>ASC(IF(競技者データ入力シート!P13="","",競技者データ入力シート!P13))</f>
        <v/>
      </c>
      <c r="O7" s="349" t="str">
        <f>IF(競技者データ入力シート!J13="","",競技者データ入力シート!J13)</f>
        <v/>
      </c>
      <c r="P7" s="349" t="str">
        <f>ASC(IF(競技者データ入力シート!K13="","",競技者データ入力シート!K13))</f>
        <v/>
      </c>
      <c r="Q7" s="348" t="str">
        <f>ASC(IF(競技者データ入力シート!L13="","",競技者データ入力シート!L13))</f>
        <v/>
      </c>
      <c r="R7" s="348" t="str">
        <f>ASC(IF(競技者データ入力シート!M13="","",競技者データ入力シート!M13))</f>
        <v/>
      </c>
      <c r="S7" s="348" t="str">
        <f>IF(競技者データ入力シート!O13="","",競技者データ入力シート!O13)</f>
        <v/>
      </c>
      <c r="T7" s="348" t="str">
        <f>ASC(IF(競技者データ入力シート!N13="","",競技者データ入力シート!N13))</f>
        <v/>
      </c>
      <c r="U7" s="349" t="str">
        <f>IF($O7="","",IF($O7="男",IFERROR(VLOOKUP(競技者データ入力シート!Q13,データ!$B$2:$C$80,2,FALSE),""),IF($O7="女",IFERROR(VLOOKUP(競技者データ入力シート!Q13,データ!$F$2:$G$80,2,FALSE),""))))</f>
        <v/>
      </c>
      <c r="V7" s="347" t="str">
        <f>ASC(IF(競技者データ入力シート!Q13="","",競技者データ入力シート!R13))</f>
        <v/>
      </c>
      <c r="Y7" s="349" t="str">
        <f>IF($O7="","",IF($O7="男",IFERROR(VLOOKUP(競技者データ入力シート!V13,データ!$B$2:$C$80,2,FALSE),""),IF($O7="女",IFERROR(VLOOKUP(競技者データ入力シート!V13,データ!$F$2:$G$80,2,FALSE),""))))</f>
        <v/>
      </c>
      <c r="Z7" s="348" t="str">
        <f>ASC(IF(競技者データ入力シート!V13="","",競技者データ入力シート!W13))</f>
        <v/>
      </c>
      <c r="AC7" s="349"/>
      <c r="AG7" s="349"/>
      <c r="AQ7" s="350"/>
      <c r="AR7" s="350"/>
      <c r="AS7" s="350"/>
      <c r="AT7" s="350"/>
      <c r="AU7" s="350"/>
      <c r="AV7" s="350"/>
      <c r="AX7" s="349"/>
      <c r="AZ7" s="349"/>
      <c r="BA7" s="349"/>
      <c r="BC7" s="350"/>
      <c r="BD7" s="350"/>
      <c r="BE7" s="350"/>
      <c r="BF7" s="350"/>
      <c r="BG7" s="350"/>
      <c r="BH7" s="350"/>
      <c r="BI7" s="350"/>
      <c r="BJ7" s="350"/>
      <c r="BK7" s="350"/>
      <c r="BM7" s="350"/>
      <c r="BN7" s="417" t="str">
        <f>IF(U7="","",(VLOOKUP(U7,データ!$P$2:$Q$21,2,FALSE)))</f>
        <v/>
      </c>
      <c r="BO7" s="417" t="str">
        <f>IF(Y7="","",VLOOKUP(Y7,データ!$P$2:$Q$21,2,FALSE))</f>
        <v/>
      </c>
      <c r="DD7" s="349" t="str">
        <f t="shared" si="1"/>
        <v/>
      </c>
      <c r="DE7" s="349" t="str">
        <f>IF(DD7="","",COUNTIF($DD$2:DD7,DD7))</f>
        <v/>
      </c>
      <c r="DF7" s="349" t="str">
        <f t="shared" si="2"/>
        <v/>
      </c>
      <c r="DG7" s="349" t="str">
        <f>IF(DF7="","",COUNTIF($DF$2:DF7,DF7))</f>
        <v/>
      </c>
      <c r="DI7" s="348" t="str">
        <f t="shared" si="3"/>
        <v/>
      </c>
      <c r="DJ7" s="348" t="str">
        <f>IF(DI7="","",CONCATENATE(競技者データ入力シート!D13,競技者データ入力シート!E13))</f>
        <v/>
      </c>
      <c r="DK7" s="348" t="str">
        <f t="shared" si="4"/>
        <v/>
      </c>
      <c r="DL7" s="348" t="str">
        <f>IF(DK7="","",CONCATENATE(競技者データ入力シート!D13,競技者データ入力シート!E13))</f>
        <v/>
      </c>
    </row>
    <row r="8" spans="2:116">
      <c r="B8" s="348" t="str">
        <f>IF(競技者データ入力シート!$S$2="","",競技者データ入力シート!$S$2)</f>
        <v/>
      </c>
      <c r="C8" s="348" t="str">
        <f>IF(競技者データ入力シート!$D14="","",競技者データ入力シート!$S$3)</f>
        <v/>
      </c>
      <c r="D8" s="349" t="str">
        <f>IF(競技者データ入力シート!D14="","",競技者データ入力シート!B14)</f>
        <v/>
      </c>
      <c r="E8" s="348" t="str">
        <f>IF(競技者データ入力シート!D14="","",C8&amp;D8)</f>
        <v/>
      </c>
      <c r="F8" s="348" t="str">
        <f>IF(競技者データ入力シート!D14="","",競技者データ入力シート!$S$2)</f>
        <v/>
      </c>
      <c r="I8" s="348" t="str">
        <f>ASC(IF(競技者データ入力シート!D14="","",競技者データ入力シート!C14))</f>
        <v/>
      </c>
      <c r="J8" s="348" t="str">
        <f>IF(競技者データ入力シート!D14="","",TRIM(競技者データ入力シート!D14)&amp;" "&amp;(TRIM(競技者データ入力シート!E14)))</f>
        <v/>
      </c>
      <c r="K8" s="348" t="str">
        <f>ASC(IF(競技者データ入力シート!F14="","",TRIM(競技者データ入力シート!F14)&amp;" "&amp;(TRIM(競技者データ入力シート!G14))))</f>
        <v/>
      </c>
      <c r="L8" s="348" t="str">
        <f t="shared" si="0"/>
        <v/>
      </c>
      <c r="M8" s="348" t="str">
        <f>ASC(IF(競技者データ入力シート!H14="","",競技者データ入力シート!H14))</f>
        <v/>
      </c>
      <c r="N8" s="348" t="str">
        <f>ASC(IF(競技者データ入力シート!P14="","",競技者データ入力シート!P14))</f>
        <v/>
      </c>
      <c r="O8" s="349" t="str">
        <f>IF(競技者データ入力シート!J14="","",競技者データ入力シート!J14)</f>
        <v/>
      </c>
      <c r="P8" s="349" t="str">
        <f>ASC(IF(競技者データ入力シート!K14="","",競技者データ入力シート!K14))</f>
        <v/>
      </c>
      <c r="Q8" s="348" t="str">
        <f>ASC(IF(競技者データ入力シート!L14="","",競技者データ入力シート!L14))</f>
        <v/>
      </c>
      <c r="R8" s="348" t="str">
        <f>ASC(IF(競技者データ入力シート!M14="","",競技者データ入力シート!M14))</f>
        <v/>
      </c>
      <c r="S8" s="348" t="str">
        <f>IF(競技者データ入力シート!O14="","",競技者データ入力シート!O14)</f>
        <v/>
      </c>
      <c r="T8" s="348" t="str">
        <f>ASC(IF(競技者データ入力シート!N14="","",競技者データ入力シート!N14))</f>
        <v/>
      </c>
      <c r="U8" s="349" t="str">
        <f>IF($O8="","",IF($O8="男",IFERROR(VLOOKUP(競技者データ入力シート!Q14,データ!$B$2:$C$80,2,FALSE),""),IF($O8="女",IFERROR(VLOOKUP(競技者データ入力シート!Q14,データ!$F$2:$G$80,2,FALSE),""))))</f>
        <v/>
      </c>
      <c r="V8" s="347" t="str">
        <f>ASC(IF(競技者データ入力シート!Q14="","",競技者データ入力シート!R14))</f>
        <v/>
      </c>
      <c r="Y8" s="349" t="str">
        <f>IF($O8="","",IF($O8="男",IFERROR(VLOOKUP(競技者データ入力シート!V14,データ!$B$2:$C$80,2,FALSE),""),IF($O8="女",IFERROR(VLOOKUP(競技者データ入力シート!V14,データ!$F$2:$G$80,2,FALSE),""))))</f>
        <v/>
      </c>
      <c r="Z8" s="348" t="str">
        <f>ASC(IF(競技者データ入力シート!V14="","",競技者データ入力シート!W14))</f>
        <v/>
      </c>
      <c r="AC8" s="349"/>
      <c r="AG8" s="349"/>
      <c r="AQ8" s="350"/>
      <c r="AR8" s="350"/>
      <c r="AS8" s="350"/>
      <c r="AT8" s="350"/>
      <c r="AU8" s="350"/>
      <c r="AV8" s="350"/>
      <c r="AX8" s="349"/>
      <c r="AZ8" s="349"/>
      <c r="BA8" s="349"/>
      <c r="BC8" s="350"/>
      <c r="BD8" s="350"/>
      <c r="BE8" s="350"/>
      <c r="BF8" s="350"/>
      <c r="BG8" s="350"/>
      <c r="BH8" s="350"/>
      <c r="BI8" s="350"/>
      <c r="BJ8" s="350"/>
      <c r="BK8" s="350"/>
      <c r="BM8" s="350"/>
      <c r="BN8" s="417" t="str">
        <f>IF(U8="","",(VLOOKUP(U8,データ!$P$2:$Q$21,2,FALSE)))</f>
        <v/>
      </c>
      <c r="BO8" s="417" t="str">
        <f>IF(Y8="","",VLOOKUP(Y8,データ!$P$2:$Q$21,2,FALSE))</f>
        <v/>
      </c>
      <c r="DD8" s="349" t="str">
        <f t="shared" si="1"/>
        <v/>
      </c>
      <c r="DE8" s="349" t="str">
        <f>IF(DD8="","",COUNTIF($DD$2:DD8,DD8))</f>
        <v/>
      </c>
      <c r="DF8" s="349" t="str">
        <f t="shared" si="2"/>
        <v/>
      </c>
      <c r="DG8" s="349" t="str">
        <f>IF(DF8="","",COUNTIF($DF$2:DF8,DF8))</f>
        <v/>
      </c>
      <c r="DI8" s="348" t="str">
        <f t="shared" si="3"/>
        <v/>
      </c>
      <c r="DJ8" s="348" t="str">
        <f>IF(DI8="","",CONCATENATE(競技者データ入力シート!D14,競技者データ入力シート!E14))</f>
        <v/>
      </c>
      <c r="DK8" s="348" t="str">
        <f t="shared" si="4"/>
        <v/>
      </c>
      <c r="DL8" s="348" t="str">
        <f>IF(DK8="","",CONCATENATE(競技者データ入力シート!D14,競技者データ入力シート!E14))</f>
        <v/>
      </c>
    </row>
    <row r="9" spans="2:116">
      <c r="B9" s="348" t="str">
        <f>IF(競技者データ入力シート!$S$2="","",競技者データ入力シート!$S$2)</f>
        <v/>
      </c>
      <c r="C9" s="348" t="str">
        <f>IF(競技者データ入力シート!$D15="","",競技者データ入力シート!$S$3)</f>
        <v/>
      </c>
      <c r="D9" s="349" t="str">
        <f>IF(競技者データ入力シート!D15="","",競技者データ入力シート!B15)</f>
        <v/>
      </c>
      <c r="E9" s="348" t="str">
        <f>IF(競技者データ入力シート!D15="","",C9&amp;D9)</f>
        <v/>
      </c>
      <c r="F9" s="348" t="str">
        <f>IF(競技者データ入力シート!D15="","",競技者データ入力シート!$S$2)</f>
        <v/>
      </c>
      <c r="I9" s="348" t="str">
        <f>ASC(IF(競技者データ入力シート!D15="","",競技者データ入力シート!C15))</f>
        <v/>
      </c>
      <c r="J9" s="348" t="str">
        <f>IF(競技者データ入力シート!D15="","",TRIM(競技者データ入力シート!D15)&amp;" "&amp;(TRIM(競技者データ入力シート!E15)))</f>
        <v/>
      </c>
      <c r="K9" s="348" t="str">
        <f>ASC(IF(競技者データ入力シート!F15="","",TRIM(競技者データ入力シート!F15)&amp;" "&amp;(TRIM(競技者データ入力シート!G15))))</f>
        <v/>
      </c>
      <c r="L9" s="348" t="str">
        <f t="shared" si="0"/>
        <v/>
      </c>
      <c r="M9" s="348" t="str">
        <f>ASC(IF(競技者データ入力シート!H15="","",競技者データ入力シート!H15))</f>
        <v/>
      </c>
      <c r="N9" s="348" t="str">
        <f>ASC(IF(競技者データ入力シート!P15="","",競技者データ入力シート!P15))</f>
        <v/>
      </c>
      <c r="O9" s="349" t="str">
        <f>IF(競技者データ入力シート!J15="","",競技者データ入力シート!J15)</f>
        <v/>
      </c>
      <c r="P9" s="349" t="str">
        <f>ASC(IF(競技者データ入力シート!K15="","",競技者データ入力シート!K15))</f>
        <v/>
      </c>
      <c r="Q9" s="348" t="str">
        <f>ASC(IF(競技者データ入力シート!L15="","",競技者データ入力シート!L15))</f>
        <v/>
      </c>
      <c r="R9" s="348" t="str">
        <f>ASC(IF(競技者データ入力シート!M15="","",競技者データ入力シート!M15))</f>
        <v/>
      </c>
      <c r="S9" s="348" t="str">
        <f>IF(競技者データ入力シート!O15="","",競技者データ入力シート!O15)</f>
        <v/>
      </c>
      <c r="T9" s="348" t="str">
        <f>ASC(IF(競技者データ入力シート!N15="","",競技者データ入力シート!N15))</f>
        <v/>
      </c>
      <c r="U9" s="349" t="str">
        <f>IF($O9="","",IF($O9="男",IFERROR(VLOOKUP(競技者データ入力シート!Q15,データ!$B$2:$C$80,2,FALSE),""),IF($O9="女",IFERROR(VLOOKUP(競技者データ入力シート!Q15,データ!$F$2:$G$80,2,FALSE),""))))</f>
        <v/>
      </c>
      <c r="V9" s="347" t="str">
        <f>ASC(IF(競技者データ入力シート!Q15="","",競技者データ入力シート!R15))</f>
        <v/>
      </c>
      <c r="Y9" s="349" t="str">
        <f>IF($O9="","",IF($O9="男",IFERROR(VLOOKUP(競技者データ入力シート!V15,データ!$B$2:$C$80,2,FALSE),""),IF($O9="女",IFERROR(VLOOKUP(競技者データ入力シート!V15,データ!$F$2:$G$80,2,FALSE),""))))</f>
        <v/>
      </c>
      <c r="Z9" s="348" t="str">
        <f>ASC(IF(競技者データ入力シート!V15="","",競技者データ入力シート!W15))</f>
        <v/>
      </c>
      <c r="AC9" s="349"/>
      <c r="AG9" s="349"/>
      <c r="AQ9" s="350"/>
      <c r="AR9" s="350"/>
      <c r="AS9" s="350"/>
      <c r="AT9" s="350"/>
      <c r="AU9" s="350"/>
      <c r="AV9" s="350"/>
      <c r="AX9" s="349"/>
      <c r="AZ9" s="349"/>
      <c r="BA9" s="349"/>
      <c r="BC9" s="350"/>
      <c r="BD9" s="350"/>
      <c r="BE9" s="350"/>
      <c r="BF9" s="350"/>
      <c r="BG9" s="350"/>
      <c r="BH9" s="350"/>
      <c r="BI9" s="350"/>
      <c r="BJ9" s="350"/>
      <c r="BK9" s="350"/>
      <c r="BM9" s="350"/>
      <c r="BN9" s="417" t="str">
        <f>IF(U9="","",(VLOOKUP(U9,データ!$P$2:$Q$21,2,FALSE)))</f>
        <v/>
      </c>
      <c r="BO9" s="417" t="str">
        <f>IF(Y9="","",VLOOKUP(Y9,データ!$P$2:$Q$21,2,FALSE))</f>
        <v/>
      </c>
      <c r="DD9" s="349" t="str">
        <f t="shared" si="1"/>
        <v/>
      </c>
      <c r="DE9" s="349" t="str">
        <f>IF(DD9="","",COUNTIF($DD$2:DD9,DD9))</f>
        <v/>
      </c>
      <c r="DF9" s="349" t="str">
        <f t="shared" si="2"/>
        <v/>
      </c>
      <c r="DG9" s="349" t="str">
        <f>IF(DF9="","",COUNTIF($DF$2:DF9,DF9))</f>
        <v/>
      </c>
      <c r="DI9" s="348" t="str">
        <f t="shared" si="3"/>
        <v/>
      </c>
      <c r="DJ9" s="348" t="str">
        <f>IF(DI9="","",CONCATENATE(競技者データ入力シート!D15,競技者データ入力シート!E15))</f>
        <v/>
      </c>
      <c r="DK9" s="348" t="str">
        <f t="shared" si="4"/>
        <v/>
      </c>
      <c r="DL9" s="348" t="str">
        <f>IF(DK9="","",CONCATENATE(競技者データ入力シート!D15,競技者データ入力シート!E15))</f>
        <v/>
      </c>
    </row>
    <row r="10" spans="2:116">
      <c r="B10" s="348" t="str">
        <f>IF(競技者データ入力シート!$S$2="","",競技者データ入力シート!$S$2)</f>
        <v/>
      </c>
      <c r="C10" s="348" t="str">
        <f>IF(競技者データ入力シート!$D16="","",競技者データ入力シート!$S$3)</f>
        <v/>
      </c>
      <c r="D10" s="349" t="str">
        <f>IF(競技者データ入力シート!D16="","",競技者データ入力シート!B16)</f>
        <v/>
      </c>
      <c r="E10" s="348" t="str">
        <f>IF(競技者データ入力シート!D16="","",C10&amp;D10)</f>
        <v/>
      </c>
      <c r="F10" s="348" t="str">
        <f>IF(競技者データ入力シート!D16="","",競技者データ入力シート!$S$2)</f>
        <v/>
      </c>
      <c r="I10" s="348" t="str">
        <f>ASC(IF(競技者データ入力シート!D16="","",競技者データ入力シート!C16))</f>
        <v/>
      </c>
      <c r="J10" s="348" t="str">
        <f>IF(競技者データ入力シート!D16="","",TRIM(競技者データ入力シート!D16)&amp;" "&amp;(TRIM(競技者データ入力シート!E16)))</f>
        <v/>
      </c>
      <c r="K10" s="348" t="str">
        <f>ASC(IF(競技者データ入力シート!F16="","",TRIM(競技者データ入力シート!F16)&amp;" "&amp;(TRIM(競技者データ入力シート!G16))))</f>
        <v/>
      </c>
      <c r="L10" s="348" t="str">
        <f t="shared" si="0"/>
        <v/>
      </c>
      <c r="M10" s="348" t="str">
        <f>ASC(IF(競技者データ入力シート!H16="","",競技者データ入力シート!H16))</f>
        <v/>
      </c>
      <c r="N10" s="348" t="str">
        <f>ASC(IF(競技者データ入力シート!P16="","",競技者データ入力シート!P16))</f>
        <v/>
      </c>
      <c r="O10" s="349" t="str">
        <f>IF(競技者データ入力シート!J16="","",競技者データ入力シート!J16)</f>
        <v/>
      </c>
      <c r="P10" s="349" t="str">
        <f>ASC(IF(競技者データ入力シート!K16="","",競技者データ入力シート!K16))</f>
        <v/>
      </c>
      <c r="Q10" s="348" t="str">
        <f>ASC(IF(競技者データ入力シート!L16="","",競技者データ入力シート!L16))</f>
        <v/>
      </c>
      <c r="R10" s="348" t="str">
        <f>ASC(IF(競技者データ入力シート!M16="","",競技者データ入力シート!M16))</f>
        <v/>
      </c>
      <c r="S10" s="348" t="str">
        <f>IF(競技者データ入力シート!O16="","",競技者データ入力シート!O16)</f>
        <v/>
      </c>
      <c r="T10" s="348" t="str">
        <f>ASC(IF(競技者データ入力シート!N16="","",競技者データ入力シート!N16))</f>
        <v/>
      </c>
      <c r="U10" s="349" t="str">
        <f>IF($O10="","",IF($O10="男",IFERROR(VLOOKUP(競技者データ入力シート!Q16,データ!$B$2:$C$80,2,FALSE),""),IF($O10="女",IFERROR(VLOOKUP(競技者データ入力シート!Q16,データ!$F$2:$G$80,2,FALSE),""))))</f>
        <v/>
      </c>
      <c r="V10" s="347" t="str">
        <f>ASC(IF(競技者データ入力シート!Q16="","",競技者データ入力シート!R16))</f>
        <v/>
      </c>
      <c r="Y10" s="349" t="str">
        <f>IF($O10="","",IF($O10="男",IFERROR(VLOOKUP(競技者データ入力シート!V16,データ!$B$2:$C$80,2,FALSE),""),IF($O10="女",IFERROR(VLOOKUP(競技者データ入力シート!V16,データ!$F$2:$G$80,2,FALSE),""))))</f>
        <v/>
      </c>
      <c r="Z10" s="348" t="str">
        <f>ASC(IF(競技者データ入力シート!V16="","",競技者データ入力シート!W16))</f>
        <v/>
      </c>
      <c r="AC10" s="349"/>
      <c r="AG10" s="349"/>
      <c r="AQ10" s="350"/>
      <c r="AR10" s="350"/>
      <c r="AS10" s="350"/>
      <c r="AT10" s="350"/>
      <c r="AU10" s="350"/>
      <c r="AV10" s="350"/>
      <c r="AX10" s="349"/>
      <c r="AZ10" s="349"/>
      <c r="BA10" s="349"/>
      <c r="BC10" s="350"/>
      <c r="BD10" s="350"/>
      <c r="BE10" s="350"/>
      <c r="BF10" s="350"/>
      <c r="BG10" s="350"/>
      <c r="BH10" s="350"/>
      <c r="BI10" s="350"/>
      <c r="BJ10" s="350"/>
      <c r="BK10" s="350"/>
      <c r="BM10" s="350"/>
      <c r="BN10" s="417" t="str">
        <f>IF(U10="","",(VLOOKUP(U10,データ!$P$2:$Q$21,2,FALSE)))</f>
        <v/>
      </c>
      <c r="BO10" s="417" t="str">
        <f>IF(Y10="","",VLOOKUP(Y10,データ!$P$2:$Q$21,2,FALSE))</f>
        <v/>
      </c>
      <c r="DD10" s="349" t="str">
        <f t="shared" si="1"/>
        <v/>
      </c>
      <c r="DE10" s="349" t="str">
        <f>IF(DD10="","",COUNTIF($DD$2:DD10,DD10))</f>
        <v/>
      </c>
      <c r="DF10" s="349" t="str">
        <f t="shared" si="2"/>
        <v/>
      </c>
      <c r="DG10" s="349" t="str">
        <f>IF(DF10="","",COUNTIF($DF$2:DF10,DF10))</f>
        <v/>
      </c>
      <c r="DI10" s="348" t="str">
        <f t="shared" si="3"/>
        <v/>
      </c>
      <c r="DJ10" s="348" t="str">
        <f>IF(DI10="","",CONCATENATE(競技者データ入力シート!D16,競技者データ入力シート!E16))</f>
        <v/>
      </c>
      <c r="DK10" s="348" t="str">
        <f t="shared" si="4"/>
        <v/>
      </c>
      <c r="DL10" s="348" t="str">
        <f>IF(DK10="","",CONCATENATE(競技者データ入力シート!D16,競技者データ入力シート!E16))</f>
        <v/>
      </c>
    </row>
    <row r="11" spans="2:116">
      <c r="B11" s="348" t="str">
        <f>IF(競技者データ入力シート!$S$2="","",競技者データ入力シート!$S$2)</f>
        <v/>
      </c>
      <c r="C11" s="348" t="str">
        <f>IF(競技者データ入力シート!$D17="","",競技者データ入力シート!$S$3)</f>
        <v/>
      </c>
      <c r="D11" s="349" t="str">
        <f>IF(競技者データ入力シート!D17="","",競技者データ入力シート!B17)</f>
        <v/>
      </c>
      <c r="E11" s="348" t="str">
        <f>IF(競技者データ入力シート!D17="","",C11&amp;D11)</f>
        <v/>
      </c>
      <c r="F11" s="348" t="str">
        <f>IF(競技者データ入力シート!D17="","",競技者データ入力シート!$S$2)</f>
        <v/>
      </c>
      <c r="I11" s="348" t="str">
        <f>ASC(IF(競技者データ入力シート!D17="","",競技者データ入力シート!C17))</f>
        <v/>
      </c>
      <c r="J11" s="348" t="str">
        <f>IF(競技者データ入力シート!D17="","",TRIM(競技者データ入力シート!D17)&amp;" "&amp;(TRIM(競技者データ入力シート!E17)))</f>
        <v/>
      </c>
      <c r="K11" s="348" t="str">
        <f>ASC(IF(競技者データ入力シート!F17="","",TRIM(競技者データ入力シート!F17)&amp;" "&amp;(TRIM(競技者データ入力シート!G17))))</f>
        <v/>
      </c>
      <c r="L11" s="348" t="str">
        <f t="shared" si="0"/>
        <v/>
      </c>
      <c r="M11" s="348" t="str">
        <f>ASC(IF(競技者データ入力シート!H17="","",競技者データ入力シート!H17))</f>
        <v/>
      </c>
      <c r="N11" s="348" t="str">
        <f>ASC(IF(競技者データ入力シート!P17="","",競技者データ入力シート!P17))</f>
        <v/>
      </c>
      <c r="O11" s="349" t="str">
        <f>IF(競技者データ入力シート!J17="","",競技者データ入力シート!J17)</f>
        <v/>
      </c>
      <c r="P11" s="349" t="str">
        <f>ASC(IF(競技者データ入力シート!K17="","",競技者データ入力シート!K17))</f>
        <v/>
      </c>
      <c r="Q11" s="348" t="str">
        <f>ASC(IF(競技者データ入力シート!L17="","",競技者データ入力シート!L17))</f>
        <v/>
      </c>
      <c r="R11" s="348" t="str">
        <f>ASC(IF(競技者データ入力シート!M17="","",競技者データ入力シート!M17))</f>
        <v/>
      </c>
      <c r="S11" s="348" t="str">
        <f>IF(競技者データ入力シート!O17="","",競技者データ入力シート!O17)</f>
        <v/>
      </c>
      <c r="T11" s="348" t="str">
        <f>ASC(IF(競技者データ入力シート!N17="","",競技者データ入力シート!N17))</f>
        <v/>
      </c>
      <c r="U11" s="349" t="str">
        <f>IF($O11="","",IF($O11="男",IFERROR(VLOOKUP(競技者データ入力シート!Q17,データ!$B$2:$C$80,2,FALSE),""),IF($O11="女",IFERROR(VLOOKUP(競技者データ入力シート!Q17,データ!$F$2:$G$80,2,FALSE),""))))</f>
        <v/>
      </c>
      <c r="V11" s="347" t="str">
        <f>ASC(IF(競技者データ入力シート!Q17="","",競技者データ入力シート!R17))</f>
        <v/>
      </c>
      <c r="Y11" s="349" t="str">
        <f>IF($O11="","",IF($O11="男",IFERROR(VLOOKUP(競技者データ入力シート!V17,データ!$B$2:$C$80,2,FALSE),""),IF($O11="女",IFERROR(VLOOKUP(競技者データ入力シート!V17,データ!$F$2:$G$80,2,FALSE),""))))</f>
        <v/>
      </c>
      <c r="Z11" s="348" t="str">
        <f>ASC(IF(競技者データ入力シート!V17="","",競技者データ入力シート!W17))</f>
        <v/>
      </c>
      <c r="AC11" s="349"/>
      <c r="AG11" s="349"/>
      <c r="AQ11" s="350"/>
      <c r="AR11" s="350"/>
      <c r="AS11" s="350"/>
      <c r="AT11" s="350"/>
      <c r="AU11" s="350"/>
      <c r="AV11" s="350"/>
      <c r="AX11" s="349"/>
      <c r="AZ11" s="349"/>
      <c r="BA11" s="349"/>
      <c r="BC11" s="350"/>
      <c r="BD11" s="350"/>
      <c r="BE11" s="350"/>
      <c r="BF11" s="350"/>
      <c r="BG11" s="350"/>
      <c r="BH11" s="350"/>
      <c r="BI11" s="350"/>
      <c r="BJ11" s="350"/>
      <c r="BK11" s="350"/>
      <c r="BM11" s="350"/>
      <c r="BN11" s="417" t="str">
        <f>IF(U11="","",(VLOOKUP(U11,データ!$P$2:$Q$21,2,FALSE)))</f>
        <v/>
      </c>
      <c r="BO11" s="417" t="str">
        <f>IF(Y11="","",VLOOKUP(Y11,データ!$P$2:$Q$21,2,FALSE))</f>
        <v/>
      </c>
      <c r="DD11" s="349" t="str">
        <f t="shared" si="1"/>
        <v/>
      </c>
      <c r="DE11" s="349" t="str">
        <f>IF(DD11="","",COUNTIF($DD$2:DD11,DD11))</f>
        <v/>
      </c>
      <c r="DF11" s="349" t="str">
        <f t="shared" si="2"/>
        <v/>
      </c>
      <c r="DG11" s="349" t="str">
        <f>IF(DF11="","",COUNTIF($DF$2:DF11,DF11))</f>
        <v/>
      </c>
      <c r="DI11" s="348" t="str">
        <f t="shared" si="3"/>
        <v/>
      </c>
      <c r="DJ11" s="348" t="str">
        <f>IF(DI11="","",CONCATENATE(競技者データ入力シート!D17,競技者データ入力シート!E17))</f>
        <v/>
      </c>
      <c r="DK11" s="348" t="str">
        <f t="shared" si="4"/>
        <v/>
      </c>
      <c r="DL11" s="348" t="str">
        <f>IF(DK11="","",CONCATENATE(競技者データ入力シート!D17,競技者データ入力シート!E17))</f>
        <v/>
      </c>
    </row>
    <row r="12" spans="2:116">
      <c r="B12" s="348" t="str">
        <f>IF(競技者データ入力シート!$S$2="","",競技者データ入力シート!$S$2)</f>
        <v/>
      </c>
      <c r="C12" s="348" t="str">
        <f>IF(競技者データ入力シート!$D18="","",競技者データ入力シート!$S$3)</f>
        <v/>
      </c>
      <c r="D12" s="349" t="str">
        <f>IF(競技者データ入力シート!D18="","",競技者データ入力シート!B18)</f>
        <v/>
      </c>
      <c r="E12" s="348" t="str">
        <f>IF(競技者データ入力シート!D18="","",C12&amp;D12)</f>
        <v/>
      </c>
      <c r="F12" s="348" t="str">
        <f>IF(競技者データ入力シート!D18="","",競技者データ入力シート!$S$2)</f>
        <v/>
      </c>
      <c r="I12" s="348" t="str">
        <f>ASC(IF(競技者データ入力シート!D18="","",競技者データ入力シート!C18))</f>
        <v/>
      </c>
      <c r="J12" s="348" t="str">
        <f>IF(競技者データ入力シート!D18="","",TRIM(競技者データ入力シート!D18)&amp;" "&amp;(TRIM(競技者データ入力シート!E18)))</f>
        <v/>
      </c>
      <c r="K12" s="348" t="str">
        <f>ASC(IF(競技者データ入力シート!F18="","",TRIM(競技者データ入力シート!F18)&amp;" "&amp;(TRIM(競技者データ入力シート!G18))))</f>
        <v/>
      </c>
      <c r="L12" s="348" t="str">
        <f t="shared" si="0"/>
        <v/>
      </c>
      <c r="M12" s="348" t="str">
        <f>ASC(IF(競技者データ入力シート!H18="","",競技者データ入力シート!H18))</f>
        <v/>
      </c>
      <c r="N12" s="348" t="str">
        <f>ASC(IF(競技者データ入力シート!P18="","",競技者データ入力シート!P18))</f>
        <v/>
      </c>
      <c r="O12" s="349" t="str">
        <f>IF(競技者データ入力シート!J18="","",競技者データ入力シート!J18)</f>
        <v/>
      </c>
      <c r="P12" s="349" t="str">
        <f>ASC(IF(競技者データ入力シート!K18="","",競技者データ入力シート!K18))</f>
        <v/>
      </c>
      <c r="Q12" s="348" t="str">
        <f>ASC(IF(競技者データ入力シート!L18="","",競技者データ入力シート!L18))</f>
        <v/>
      </c>
      <c r="R12" s="348" t="str">
        <f>ASC(IF(競技者データ入力シート!M18="","",競技者データ入力シート!M18))</f>
        <v/>
      </c>
      <c r="S12" s="348" t="str">
        <f>IF(競技者データ入力シート!O18="","",競技者データ入力シート!O18)</f>
        <v/>
      </c>
      <c r="T12" s="348" t="str">
        <f>ASC(IF(競技者データ入力シート!N18="","",競技者データ入力シート!N18))</f>
        <v/>
      </c>
      <c r="U12" s="349" t="str">
        <f>IF($O12="","",IF($O12="男",IFERROR(VLOOKUP(競技者データ入力シート!Q18,データ!$B$2:$C$80,2,FALSE),""),IF($O12="女",IFERROR(VLOOKUP(競技者データ入力シート!Q18,データ!$F$2:$G$80,2,FALSE),""))))</f>
        <v/>
      </c>
      <c r="V12" s="347" t="str">
        <f>ASC(IF(競技者データ入力シート!Q18="","",競技者データ入力シート!R18))</f>
        <v/>
      </c>
      <c r="Y12" s="349" t="str">
        <f>IF($O12="","",IF($O12="男",IFERROR(VLOOKUP(競技者データ入力シート!V18,データ!$B$2:$C$80,2,FALSE),""),IF($O12="女",IFERROR(VLOOKUP(競技者データ入力シート!V18,データ!$F$2:$G$80,2,FALSE),""))))</f>
        <v/>
      </c>
      <c r="Z12" s="348" t="str">
        <f>ASC(IF(競技者データ入力シート!V18="","",競技者データ入力シート!W18))</f>
        <v/>
      </c>
      <c r="AC12" s="349"/>
      <c r="AG12" s="349"/>
      <c r="AQ12" s="350"/>
      <c r="AR12" s="350"/>
      <c r="AS12" s="350"/>
      <c r="AT12" s="350"/>
      <c r="AU12" s="350"/>
      <c r="AV12" s="350"/>
      <c r="AX12" s="349"/>
      <c r="AZ12" s="349"/>
      <c r="BA12" s="349"/>
      <c r="BC12" s="350"/>
      <c r="BD12" s="350"/>
      <c r="BE12" s="350"/>
      <c r="BF12" s="350"/>
      <c r="BG12" s="350"/>
      <c r="BH12" s="350"/>
      <c r="BI12" s="350"/>
      <c r="BJ12" s="350"/>
      <c r="BK12" s="350"/>
      <c r="BM12" s="350"/>
      <c r="BN12" s="417" t="str">
        <f>IF(U12="","",(VLOOKUP(U12,データ!$P$2:$Q$21,2,FALSE)))</f>
        <v/>
      </c>
      <c r="BO12" s="417" t="str">
        <f>IF(Y12="","",VLOOKUP(Y12,データ!$P$2:$Q$21,2,FALSE))</f>
        <v/>
      </c>
      <c r="DD12" s="349" t="str">
        <f t="shared" si="1"/>
        <v/>
      </c>
      <c r="DE12" s="349" t="str">
        <f>IF(DD12="","",COUNTIF($DD$2:DD12,DD12))</f>
        <v/>
      </c>
      <c r="DF12" s="349" t="str">
        <f t="shared" si="2"/>
        <v/>
      </c>
      <c r="DG12" s="349" t="str">
        <f>IF(DF12="","",COUNTIF($DF$2:DF12,DF12))</f>
        <v/>
      </c>
      <c r="DI12" s="348" t="str">
        <f t="shared" si="3"/>
        <v/>
      </c>
      <c r="DJ12" s="348" t="str">
        <f>IF(DI12="","",CONCATENATE(競技者データ入力シート!D18,競技者データ入力シート!E18))</f>
        <v/>
      </c>
      <c r="DK12" s="348" t="str">
        <f t="shared" si="4"/>
        <v/>
      </c>
      <c r="DL12" s="348" t="str">
        <f>IF(DK12="","",CONCATENATE(競技者データ入力シート!D18,競技者データ入力シート!E18))</f>
        <v/>
      </c>
    </row>
    <row r="13" spans="2:116">
      <c r="B13" s="348" t="str">
        <f>IF(競技者データ入力シート!$S$2="","",競技者データ入力シート!$S$2)</f>
        <v/>
      </c>
      <c r="C13" s="348" t="str">
        <f>IF(競技者データ入力シート!$D19="","",競技者データ入力シート!$S$3)</f>
        <v/>
      </c>
      <c r="D13" s="349" t="str">
        <f>IF(競技者データ入力シート!D19="","",競技者データ入力シート!B19)</f>
        <v/>
      </c>
      <c r="E13" s="348" t="str">
        <f>IF(競技者データ入力シート!D19="","",C13&amp;D13)</f>
        <v/>
      </c>
      <c r="F13" s="348" t="str">
        <f>IF(競技者データ入力シート!D19="","",競技者データ入力シート!$S$2)</f>
        <v/>
      </c>
      <c r="I13" s="348" t="str">
        <f>ASC(IF(競技者データ入力シート!D19="","",競技者データ入力シート!C19))</f>
        <v/>
      </c>
      <c r="J13" s="348" t="str">
        <f>IF(競技者データ入力シート!D19="","",TRIM(競技者データ入力シート!D19)&amp;" "&amp;(TRIM(競技者データ入力シート!E19)))</f>
        <v/>
      </c>
      <c r="K13" s="348" t="str">
        <f>ASC(IF(競技者データ入力シート!F19="","",TRIM(競技者データ入力シート!F19)&amp;" "&amp;(TRIM(競技者データ入力シート!G19))))</f>
        <v/>
      </c>
      <c r="L13" s="348" t="str">
        <f t="shared" si="0"/>
        <v/>
      </c>
      <c r="M13" s="348" t="str">
        <f>ASC(IF(競技者データ入力シート!H19="","",競技者データ入力シート!H19))</f>
        <v/>
      </c>
      <c r="N13" s="348" t="str">
        <f>ASC(IF(競技者データ入力シート!P19="","",競技者データ入力シート!P19))</f>
        <v/>
      </c>
      <c r="O13" s="349" t="str">
        <f>IF(競技者データ入力シート!J19="","",競技者データ入力シート!J19)</f>
        <v/>
      </c>
      <c r="P13" s="349" t="str">
        <f>ASC(IF(競技者データ入力シート!K19="","",競技者データ入力シート!K19))</f>
        <v/>
      </c>
      <c r="Q13" s="348" t="str">
        <f>ASC(IF(競技者データ入力シート!L19="","",競技者データ入力シート!L19))</f>
        <v/>
      </c>
      <c r="R13" s="348" t="str">
        <f>ASC(IF(競技者データ入力シート!M19="","",競技者データ入力シート!M19))</f>
        <v/>
      </c>
      <c r="S13" s="348" t="str">
        <f>IF(競技者データ入力シート!O19="","",競技者データ入力シート!O19)</f>
        <v/>
      </c>
      <c r="T13" s="348" t="str">
        <f>ASC(IF(競技者データ入力シート!N19="","",競技者データ入力シート!N19))</f>
        <v/>
      </c>
      <c r="U13" s="349" t="str">
        <f>IF($O13="","",IF($O13="男",IFERROR(VLOOKUP(競技者データ入力シート!Q19,データ!$B$2:$C$80,2,FALSE),""),IF($O13="女",IFERROR(VLOOKUP(競技者データ入力シート!Q19,データ!$F$2:$G$80,2,FALSE),""))))</f>
        <v/>
      </c>
      <c r="V13" s="347" t="str">
        <f>ASC(IF(競技者データ入力シート!Q19="","",競技者データ入力シート!R19))</f>
        <v/>
      </c>
      <c r="Y13" s="349" t="str">
        <f>IF($O13="","",IF($O13="男",IFERROR(VLOOKUP(競技者データ入力シート!V19,データ!$B$2:$C$80,2,FALSE),""),IF($O13="女",IFERROR(VLOOKUP(競技者データ入力シート!V19,データ!$F$2:$G$80,2,FALSE),""))))</f>
        <v/>
      </c>
      <c r="Z13" s="348" t="str">
        <f>ASC(IF(競技者データ入力シート!V19="","",競技者データ入力シート!W19))</f>
        <v/>
      </c>
      <c r="AC13" s="349"/>
      <c r="AG13" s="349"/>
      <c r="AQ13" s="350"/>
      <c r="AR13" s="350"/>
      <c r="AS13" s="350"/>
      <c r="AT13" s="350"/>
      <c r="AU13" s="350"/>
      <c r="AV13" s="350"/>
      <c r="AX13" s="349"/>
      <c r="AZ13" s="349"/>
      <c r="BA13" s="349"/>
      <c r="BC13" s="350"/>
      <c r="BD13" s="350"/>
      <c r="BE13" s="350"/>
      <c r="BF13" s="350"/>
      <c r="BG13" s="350"/>
      <c r="BH13" s="350"/>
      <c r="BI13" s="350"/>
      <c r="BJ13" s="350"/>
      <c r="BK13" s="350"/>
      <c r="BM13" s="350"/>
      <c r="BN13" s="417" t="str">
        <f>IF(U13="","",(VLOOKUP(U13,データ!$P$2:$Q$21,2,FALSE)))</f>
        <v/>
      </c>
      <c r="BO13" s="417" t="str">
        <f>IF(Y13="","",VLOOKUP(Y13,データ!$P$2:$Q$21,2,FALSE))</f>
        <v/>
      </c>
      <c r="DD13" s="349" t="str">
        <f t="shared" si="1"/>
        <v/>
      </c>
      <c r="DE13" s="349" t="str">
        <f>IF(DD13="","",COUNTIF($DD$2:DD13,DD13))</f>
        <v/>
      </c>
      <c r="DF13" s="349" t="str">
        <f t="shared" si="2"/>
        <v/>
      </c>
      <c r="DG13" s="349" t="str">
        <f>IF(DF13="","",COUNTIF($DF$2:DF13,DF13))</f>
        <v/>
      </c>
      <c r="DI13" s="348" t="str">
        <f t="shared" si="3"/>
        <v/>
      </c>
      <c r="DJ13" s="348" t="str">
        <f>IF(DI13="","",CONCATENATE(競技者データ入力シート!D19,競技者データ入力シート!E19))</f>
        <v/>
      </c>
      <c r="DK13" s="348" t="str">
        <f t="shared" si="4"/>
        <v/>
      </c>
      <c r="DL13" s="348" t="str">
        <f>IF(DK13="","",CONCATENATE(競技者データ入力シート!D19,競技者データ入力シート!E19))</f>
        <v/>
      </c>
    </row>
    <row r="14" spans="2:116">
      <c r="B14" s="348" t="str">
        <f>IF(競技者データ入力シート!$S$2="","",競技者データ入力シート!$S$2)</f>
        <v/>
      </c>
      <c r="C14" s="348" t="str">
        <f>IF(競技者データ入力シート!$D20="","",競技者データ入力シート!$S$3)</f>
        <v/>
      </c>
      <c r="D14" s="349" t="str">
        <f>IF(競技者データ入力シート!D20="","",競技者データ入力シート!B20)</f>
        <v/>
      </c>
      <c r="E14" s="348" t="str">
        <f>IF(競技者データ入力シート!D20="","",C14&amp;D14)</f>
        <v/>
      </c>
      <c r="F14" s="348" t="str">
        <f>IF(競技者データ入力シート!D20="","",競技者データ入力シート!$S$2)</f>
        <v/>
      </c>
      <c r="I14" s="348" t="str">
        <f>ASC(IF(競技者データ入力シート!D20="","",競技者データ入力シート!C20))</f>
        <v/>
      </c>
      <c r="J14" s="348" t="str">
        <f>IF(競技者データ入力シート!D20="","",TRIM(競技者データ入力シート!D20)&amp;" "&amp;(TRIM(競技者データ入力シート!E20)))</f>
        <v/>
      </c>
      <c r="K14" s="348" t="str">
        <f>ASC(IF(競技者データ入力シート!F20="","",TRIM(競技者データ入力シート!F20)&amp;" "&amp;(TRIM(競技者データ入力シート!G20))))</f>
        <v/>
      </c>
      <c r="L14" s="348" t="str">
        <f t="shared" si="0"/>
        <v/>
      </c>
      <c r="M14" s="348" t="str">
        <f>ASC(IF(競技者データ入力シート!H20="","",競技者データ入力シート!H20))</f>
        <v/>
      </c>
      <c r="N14" s="348" t="str">
        <f>ASC(IF(競技者データ入力シート!P20="","",競技者データ入力シート!P20))</f>
        <v/>
      </c>
      <c r="O14" s="349" t="str">
        <f>IF(競技者データ入力シート!J20="","",競技者データ入力シート!J20)</f>
        <v/>
      </c>
      <c r="P14" s="349" t="str">
        <f>ASC(IF(競技者データ入力シート!K20="","",競技者データ入力シート!K20))</f>
        <v/>
      </c>
      <c r="Q14" s="348" t="str">
        <f>ASC(IF(競技者データ入力シート!L20="","",競技者データ入力シート!L20))</f>
        <v/>
      </c>
      <c r="R14" s="348" t="str">
        <f>ASC(IF(競技者データ入力シート!M20="","",競技者データ入力シート!M20))</f>
        <v/>
      </c>
      <c r="S14" s="348" t="str">
        <f>IF(競技者データ入力シート!O20="","",競技者データ入力シート!O20)</f>
        <v/>
      </c>
      <c r="T14" s="348" t="str">
        <f>ASC(IF(競技者データ入力シート!N20="","",競技者データ入力シート!N20))</f>
        <v/>
      </c>
      <c r="U14" s="349" t="str">
        <f>IF($O14="","",IF($O14="男",IFERROR(VLOOKUP(競技者データ入力シート!Q20,データ!$B$2:$C$80,2,FALSE),""),IF($O14="女",IFERROR(VLOOKUP(競技者データ入力シート!Q20,データ!$F$2:$G$80,2,FALSE),""))))</f>
        <v/>
      </c>
      <c r="V14" s="347" t="str">
        <f>ASC(IF(競技者データ入力シート!Q20="","",競技者データ入力シート!R20))</f>
        <v/>
      </c>
      <c r="Y14" s="349" t="str">
        <f>IF($O14="","",IF($O14="男",IFERROR(VLOOKUP(競技者データ入力シート!V20,データ!$B$2:$C$80,2,FALSE),""),IF($O14="女",IFERROR(VLOOKUP(競技者データ入力シート!V20,データ!$F$2:$G$80,2,FALSE),""))))</f>
        <v/>
      </c>
      <c r="Z14" s="348" t="str">
        <f>ASC(IF(競技者データ入力シート!V20="","",競技者データ入力シート!W20))</f>
        <v/>
      </c>
      <c r="AC14" s="349"/>
      <c r="AG14" s="349"/>
      <c r="AQ14" s="350"/>
      <c r="AR14" s="350"/>
      <c r="AS14" s="350"/>
      <c r="AT14" s="350"/>
      <c r="AU14" s="350"/>
      <c r="AV14" s="350"/>
      <c r="AX14" s="349"/>
      <c r="AZ14" s="349"/>
      <c r="BA14" s="349"/>
      <c r="BC14" s="350"/>
      <c r="BD14" s="350"/>
      <c r="BE14" s="350"/>
      <c r="BF14" s="350"/>
      <c r="BG14" s="350"/>
      <c r="BH14" s="350"/>
      <c r="BI14" s="350"/>
      <c r="BJ14" s="350"/>
      <c r="BK14" s="350"/>
      <c r="BM14" s="350"/>
      <c r="BN14" s="417" t="str">
        <f>IF(U14="","",(VLOOKUP(U14,データ!$P$2:$Q$21,2,FALSE)))</f>
        <v/>
      </c>
      <c r="BO14" s="417" t="str">
        <f>IF(Y14="","",VLOOKUP(Y14,データ!$P$2:$Q$21,2,FALSE))</f>
        <v/>
      </c>
      <c r="DD14" s="349" t="str">
        <f t="shared" si="1"/>
        <v/>
      </c>
      <c r="DE14" s="349" t="str">
        <f>IF(DD14="","",COUNTIF($DD$2:DD14,DD14))</f>
        <v/>
      </c>
      <c r="DF14" s="349" t="str">
        <f t="shared" si="2"/>
        <v/>
      </c>
      <c r="DG14" s="349" t="str">
        <f>IF(DF14="","",COUNTIF($DF$2:DF14,DF14))</f>
        <v/>
      </c>
      <c r="DI14" s="348" t="str">
        <f t="shared" si="3"/>
        <v/>
      </c>
      <c r="DJ14" s="348" t="str">
        <f>IF(DI14="","",CONCATENATE(競技者データ入力シート!D20,競技者データ入力シート!E20))</f>
        <v/>
      </c>
      <c r="DK14" s="348" t="str">
        <f t="shared" si="4"/>
        <v/>
      </c>
      <c r="DL14" s="348" t="str">
        <f>IF(DK14="","",CONCATENATE(競技者データ入力シート!D20,競技者データ入力シート!E20))</f>
        <v/>
      </c>
    </row>
    <row r="15" spans="2:116">
      <c r="B15" s="348" t="str">
        <f>IF(競技者データ入力シート!$S$2="","",競技者データ入力シート!$S$2)</f>
        <v/>
      </c>
      <c r="C15" s="348" t="str">
        <f>IF(競技者データ入力シート!$D21="","",競技者データ入力シート!$S$3)</f>
        <v/>
      </c>
      <c r="D15" s="349" t="str">
        <f>IF(競技者データ入力シート!D21="","",競技者データ入力シート!B21)</f>
        <v/>
      </c>
      <c r="E15" s="348" t="str">
        <f>IF(競技者データ入力シート!D21="","",C15&amp;D15)</f>
        <v/>
      </c>
      <c r="F15" s="348" t="str">
        <f>IF(競技者データ入力シート!D21="","",競技者データ入力シート!$S$2)</f>
        <v/>
      </c>
      <c r="I15" s="348" t="str">
        <f>ASC(IF(競技者データ入力シート!D21="","",競技者データ入力シート!C21))</f>
        <v/>
      </c>
      <c r="J15" s="348" t="str">
        <f>IF(競技者データ入力シート!D21="","",TRIM(競技者データ入力シート!D21)&amp;" "&amp;(TRIM(競技者データ入力シート!E21)))</f>
        <v/>
      </c>
      <c r="K15" s="348" t="str">
        <f>ASC(IF(競技者データ入力シート!F21="","",TRIM(競技者データ入力シート!F21)&amp;" "&amp;(TRIM(競技者データ入力シート!G21))))</f>
        <v/>
      </c>
      <c r="L15" s="348" t="str">
        <f t="shared" si="0"/>
        <v/>
      </c>
      <c r="M15" s="348" t="str">
        <f>ASC(IF(競技者データ入力シート!H21="","",競技者データ入力シート!H21))</f>
        <v/>
      </c>
      <c r="N15" s="348" t="str">
        <f>ASC(IF(競技者データ入力シート!P21="","",競技者データ入力シート!P21))</f>
        <v/>
      </c>
      <c r="O15" s="349" t="str">
        <f>IF(競技者データ入力シート!J21="","",競技者データ入力シート!J21)</f>
        <v/>
      </c>
      <c r="P15" s="349" t="str">
        <f>ASC(IF(競技者データ入力シート!K21="","",競技者データ入力シート!K21))</f>
        <v/>
      </c>
      <c r="Q15" s="348" t="str">
        <f>ASC(IF(競技者データ入力シート!L21="","",競技者データ入力シート!L21))</f>
        <v/>
      </c>
      <c r="R15" s="348" t="str">
        <f>ASC(IF(競技者データ入力シート!M21="","",競技者データ入力シート!M21))</f>
        <v/>
      </c>
      <c r="S15" s="348" t="str">
        <f>IF(競技者データ入力シート!O21="","",競技者データ入力シート!O21)</f>
        <v/>
      </c>
      <c r="T15" s="348" t="str">
        <f>ASC(IF(競技者データ入力シート!N21="","",競技者データ入力シート!N21))</f>
        <v/>
      </c>
      <c r="U15" s="349" t="str">
        <f>IF($O15="","",IF($O15="男",IFERROR(VLOOKUP(競技者データ入力シート!Q21,データ!$B$2:$C$80,2,FALSE),""),IF($O15="女",IFERROR(VLOOKUP(競技者データ入力シート!Q21,データ!$F$2:$G$80,2,FALSE),""))))</f>
        <v/>
      </c>
      <c r="V15" s="347" t="str">
        <f>ASC(IF(競技者データ入力シート!Q21="","",競技者データ入力シート!R21))</f>
        <v/>
      </c>
      <c r="Y15" s="349" t="str">
        <f>IF($O15="","",IF($O15="男",IFERROR(VLOOKUP(競技者データ入力シート!V21,データ!$B$2:$C$80,2,FALSE),""),IF($O15="女",IFERROR(VLOOKUP(競技者データ入力シート!V21,データ!$F$2:$G$80,2,FALSE),""))))</f>
        <v/>
      </c>
      <c r="Z15" s="348" t="str">
        <f>ASC(IF(競技者データ入力シート!V21="","",競技者データ入力シート!W21))</f>
        <v/>
      </c>
      <c r="AC15" s="349"/>
      <c r="AG15" s="349"/>
      <c r="AQ15" s="350"/>
      <c r="AR15" s="350"/>
      <c r="AS15" s="350"/>
      <c r="AT15" s="350"/>
      <c r="AU15" s="350"/>
      <c r="AV15" s="350"/>
      <c r="AX15" s="349"/>
      <c r="AZ15" s="349"/>
      <c r="BA15" s="349"/>
      <c r="BC15" s="350"/>
      <c r="BD15" s="350"/>
      <c r="BE15" s="350"/>
      <c r="BF15" s="350"/>
      <c r="BG15" s="350"/>
      <c r="BH15" s="350"/>
      <c r="BI15" s="350"/>
      <c r="BJ15" s="350"/>
      <c r="BK15" s="350"/>
      <c r="BM15" s="350"/>
      <c r="BN15" s="417" t="str">
        <f>IF(U15="","",(VLOOKUP(U15,データ!$P$2:$Q$21,2,FALSE)))</f>
        <v/>
      </c>
      <c r="BO15" s="417" t="str">
        <f>IF(Y15="","",VLOOKUP(Y15,データ!$P$2:$Q$21,2,FALSE))</f>
        <v/>
      </c>
      <c r="DD15" s="349" t="str">
        <f t="shared" si="1"/>
        <v/>
      </c>
      <c r="DE15" s="349" t="str">
        <f>IF(DD15="","",COUNTIF($DD$2:DD15,DD15))</f>
        <v/>
      </c>
      <c r="DF15" s="349" t="str">
        <f t="shared" si="2"/>
        <v/>
      </c>
      <c r="DG15" s="349" t="str">
        <f>IF(DF15="","",COUNTIF($DF$2:DF15,DF15))</f>
        <v/>
      </c>
      <c r="DI15" s="348" t="str">
        <f t="shared" si="3"/>
        <v/>
      </c>
      <c r="DJ15" s="348" t="str">
        <f>IF(DI15="","",CONCATENATE(競技者データ入力シート!D21,競技者データ入力シート!E21))</f>
        <v/>
      </c>
      <c r="DK15" s="348" t="str">
        <f t="shared" si="4"/>
        <v/>
      </c>
      <c r="DL15" s="348" t="str">
        <f>IF(DK15="","",CONCATENATE(競技者データ入力シート!D21,競技者データ入力シート!E21))</f>
        <v/>
      </c>
    </row>
    <row r="16" spans="2:116">
      <c r="B16" s="348" t="str">
        <f>IF(競技者データ入力シート!$S$2="","",競技者データ入力シート!$S$2)</f>
        <v/>
      </c>
      <c r="C16" s="348" t="str">
        <f>IF(競技者データ入力シート!$D22="","",競技者データ入力シート!$S$3)</f>
        <v/>
      </c>
      <c r="D16" s="349" t="str">
        <f>IF(競技者データ入力シート!D22="","",競技者データ入力シート!B22)</f>
        <v/>
      </c>
      <c r="E16" s="348" t="str">
        <f>IF(競技者データ入力シート!D22="","",C16&amp;D16)</f>
        <v/>
      </c>
      <c r="F16" s="348" t="str">
        <f>IF(競技者データ入力シート!D22="","",競技者データ入力シート!$S$2)</f>
        <v/>
      </c>
      <c r="I16" s="348" t="str">
        <f>ASC(IF(競技者データ入力シート!D22="","",競技者データ入力シート!C22))</f>
        <v/>
      </c>
      <c r="J16" s="348" t="str">
        <f>IF(競技者データ入力シート!D22="","",TRIM(競技者データ入力シート!D22)&amp;" "&amp;(TRIM(競技者データ入力シート!E22)))</f>
        <v/>
      </c>
      <c r="K16" s="348" t="str">
        <f>ASC(IF(競技者データ入力シート!F22="","",TRIM(競技者データ入力シート!F22)&amp;" "&amp;(TRIM(競技者データ入力シート!G22))))</f>
        <v/>
      </c>
      <c r="L16" s="348" t="str">
        <f t="shared" si="0"/>
        <v/>
      </c>
      <c r="M16" s="348" t="str">
        <f>ASC(IF(競技者データ入力シート!H22="","",競技者データ入力シート!H22))</f>
        <v/>
      </c>
      <c r="N16" s="348" t="str">
        <f>ASC(IF(競技者データ入力シート!P22="","",競技者データ入力シート!P22))</f>
        <v/>
      </c>
      <c r="O16" s="349" t="str">
        <f>IF(競技者データ入力シート!J22="","",競技者データ入力シート!J22)</f>
        <v/>
      </c>
      <c r="P16" s="349" t="str">
        <f>ASC(IF(競技者データ入力シート!K22="","",競技者データ入力シート!K22))</f>
        <v/>
      </c>
      <c r="Q16" s="348" t="str">
        <f>ASC(IF(競技者データ入力シート!L22="","",競技者データ入力シート!L22))</f>
        <v/>
      </c>
      <c r="R16" s="348" t="str">
        <f>ASC(IF(競技者データ入力シート!M22="","",競技者データ入力シート!M22))</f>
        <v/>
      </c>
      <c r="S16" s="348" t="str">
        <f>IF(競技者データ入力シート!O22="","",競技者データ入力シート!O22)</f>
        <v/>
      </c>
      <c r="T16" s="348" t="str">
        <f>ASC(IF(競技者データ入力シート!N22="","",競技者データ入力シート!N22))</f>
        <v/>
      </c>
      <c r="U16" s="349" t="str">
        <f>IF($O16="","",IF($O16="男",IFERROR(VLOOKUP(競技者データ入力シート!Q22,データ!$B$2:$C$80,2,FALSE),""),IF($O16="女",IFERROR(VLOOKUP(競技者データ入力シート!Q22,データ!$F$2:$G$80,2,FALSE),""))))</f>
        <v/>
      </c>
      <c r="V16" s="347" t="str">
        <f>ASC(IF(競技者データ入力シート!Q22="","",競技者データ入力シート!R22))</f>
        <v/>
      </c>
      <c r="Y16" s="349" t="str">
        <f>IF($O16="","",IF($O16="男",IFERROR(VLOOKUP(競技者データ入力シート!V22,データ!$B$2:$C$80,2,FALSE),""),IF($O16="女",IFERROR(VLOOKUP(競技者データ入力シート!V22,データ!$F$2:$G$80,2,FALSE),""))))</f>
        <v/>
      </c>
      <c r="Z16" s="348" t="str">
        <f>ASC(IF(競技者データ入力シート!V22="","",競技者データ入力シート!W22))</f>
        <v/>
      </c>
      <c r="AC16" s="349"/>
      <c r="AG16" s="349"/>
      <c r="AQ16" s="350"/>
      <c r="AR16" s="350"/>
      <c r="AS16" s="350"/>
      <c r="AT16" s="350"/>
      <c r="AU16" s="350"/>
      <c r="AV16" s="350"/>
      <c r="AX16" s="349"/>
      <c r="AZ16" s="349"/>
      <c r="BA16" s="349"/>
      <c r="BC16" s="350"/>
      <c r="BD16" s="350"/>
      <c r="BE16" s="350"/>
      <c r="BF16" s="350"/>
      <c r="BG16" s="350"/>
      <c r="BH16" s="350"/>
      <c r="BI16" s="350"/>
      <c r="BJ16" s="350"/>
      <c r="BK16" s="350"/>
      <c r="BM16" s="350"/>
      <c r="BN16" s="417" t="str">
        <f>IF(U16="","",(VLOOKUP(U16,データ!$P$2:$Q$21,2,FALSE)))</f>
        <v/>
      </c>
      <c r="BO16" s="417" t="str">
        <f>IF(Y16="","",VLOOKUP(Y16,データ!$P$2:$Q$21,2,FALSE))</f>
        <v/>
      </c>
      <c r="DD16" s="349" t="str">
        <f t="shared" si="1"/>
        <v/>
      </c>
      <c r="DE16" s="349" t="str">
        <f>IF(DD16="","",COUNTIF($DD$2:DD16,DD16))</f>
        <v/>
      </c>
      <c r="DF16" s="349" t="str">
        <f t="shared" si="2"/>
        <v/>
      </c>
      <c r="DG16" s="349" t="str">
        <f>IF(DF16="","",COUNTIF($DF$2:DF16,DF16))</f>
        <v/>
      </c>
      <c r="DI16" s="348" t="str">
        <f t="shared" si="3"/>
        <v/>
      </c>
      <c r="DJ16" s="348" t="str">
        <f>IF(DI16="","",CONCATENATE(競技者データ入力シート!D22,競技者データ入力シート!E22))</f>
        <v/>
      </c>
      <c r="DK16" s="348" t="str">
        <f t="shared" si="4"/>
        <v/>
      </c>
      <c r="DL16" s="348" t="str">
        <f>IF(DK16="","",CONCATENATE(競技者データ入力シート!D22,競技者データ入力シート!E22))</f>
        <v/>
      </c>
    </row>
    <row r="17" spans="2:116">
      <c r="B17" s="348" t="str">
        <f>IF(競技者データ入力シート!$S$2="","",競技者データ入力シート!$S$2)</f>
        <v/>
      </c>
      <c r="C17" s="348" t="str">
        <f>IF(競技者データ入力シート!$D23="","",競技者データ入力シート!$S$3)</f>
        <v/>
      </c>
      <c r="D17" s="349" t="str">
        <f>IF(競技者データ入力シート!D23="","",競技者データ入力シート!B23)</f>
        <v/>
      </c>
      <c r="E17" s="348" t="str">
        <f>IF(競技者データ入力シート!D23="","",C17&amp;D17)</f>
        <v/>
      </c>
      <c r="F17" s="348" t="str">
        <f>IF(競技者データ入力シート!D23="","",競技者データ入力シート!$S$2)</f>
        <v/>
      </c>
      <c r="I17" s="348" t="str">
        <f>ASC(IF(競技者データ入力シート!D23="","",競技者データ入力シート!C23))</f>
        <v/>
      </c>
      <c r="J17" s="348" t="str">
        <f>IF(競技者データ入力シート!D23="","",TRIM(競技者データ入力シート!D23)&amp;" "&amp;(TRIM(競技者データ入力シート!E23)))</f>
        <v/>
      </c>
      <c r="K17" s="348" t="str">
        <f>ASC(IF(競技者データ入力シート!F23="","",TRIM(競技者データ入力シート!F23)&amp;" "&amp;(TRIM(競技者データ入力シート!G23))))</f>
        <v/>
      </c>
      <c r="L17" s="348" t="str">
        <f t="shared" si="0"/>
        <v/>
      </c>
      <c r="M17" s="348" t="str">
        <f>ASC(IF(競技者データ入力シート!H23="","",競技者データ入力シート!H23))</f>
        <v/>
      </c>
      <c r="N17" s="348" t="str">
        <f>ASC(IF(競技者データ入力シート!P23="","",競技者データ入力シート!P23))</f>
        <v/>
      </c>
      <c r="O17" s="349" t="str">
        <f>IF(競技者データ入力シート!J23="","",競技者データ入力シート!J23)</f>
        <v/>
      </c>
      <c r="P17" s="349" t="str">
        <f>ASC(IF(競技者データ入力シート!K23="","",競技者データ入力シート!K23))</f>
        <v/>
      </c>
      <c r="Q17" s="348" t="str">
        <f>ASC(IF(競技者データ入力シート!L23="","",競技者データ入力シート!L23))</f>
        <v/>
      </c>
      <c r="R17" s="348" t="str">
        <f>ASC(IF(競技者データ入力シート!M23="","",競技者データ入力シート!M23))</f>
        <v/>
      </c>
      <c r="S17" s="348" t="str">
        <f>IF(競技者データ入力シート!O23="","",競技者データ入力シート!O23)</f>
        <v/>
      </c>
      <c r="T17" s="348" t="str">
        <f>ASC(IF(競技者データ入力シート!N23="","",競技者データ入力シート!N23))</f>
        <v/>
      </c>
      <c r="U17" s="349" t="str">
        <f>IF($O17="","",IF($O17="男",IFERROR(VLOOKUP(競技者データ入力シート!Q23,データ!$B$2:$C$80,2,FALSE),""),IF($O17="女",IFERROR(VLOOKUP(競技者データ入力シート!Q23,データ!$F$2:$G$80,2,FALSE),""))))</f>
        <v/>
      </c>
      <c r="V17" s="347" t="str">
        <f>ASC(IF(競技者データ入力シート!Q23="","",競技者データ入力シート!R23))</f>
        <v/>
      </c>
      <c r="Y17" s="349" t="str">
        <f>IF($O17="","",IF($O17="男",IFERROR(VLOOKUP(競技者データ入力シート!V23,データ!$B$2:$C$80,2,FALSE),""),IF($O17="女",IFERROR(VLOOKUP(競技者データ入力シート!V23,データ!$F$2:$G$80,2,FALSE),""))))</f>
        <v/>
      </c>
      <c r="Z17" s="348" t="str">
        <f>ASC(IF(競技者データ入力シート!V23="","",競技者データ入力シート!W23))</f>
        <v/>
      </c>
      <c r="AC17" s="349"/>
      <c r="AG17" s="349"/>
      <c r="AQ17" s="350"/>
      <c r="AR17" s="350"/>
      <c r="AS17" s="350"/>
      <c r="AT17" s="350"/>
      <c r="AU17" s="350"/>
      <c r="AV17" s="350"/>
      <c r="AX17" s="349"/>
      <c r="AZ17" s="349"/>
      <c r="BA17" s="349"/>
      <c r="BC17" s="350"/>
      <c r="BD17" s="350"/>
      <c r="BE17" s="350"/>
      <c r="BF17" s="350"/>
      <c r="BG17" s="350"/>
      <c r="BH17" s="350"/>
      <c r="BI17" s="350"/>
      <c r="BJ17" s="350"/>
      <c r="BK17" s="350"/>
      <c r="BM17" s="350"/>
      <c r="BN17" s="417" t="str">
        <f>IF(U17="","",(VLOOKUP(U17,データ!$P$2:$Q$21,2,FALSE)))</f>
        <v/>
      </c>
      <c r="BO17" s="417" t="str">
        <f>IF(Y17="","",VLOOKUP(Y17,データ!$P$2:$Q$21,2,FALSE))</f>
        <v/>
      </c>
      <c r="DD17" s="349" t="str">
        <f t="shared" si="1"/>
        <v/>
      </c>
      <c r="DE17" s="349" t="str">
        <f>IF(DD17="","",COUNTIF($DD$2:DD17,DD17))</f>
        <v/>
      </c>
      <c r="DF17" s="349" t="str">
        <f t="shared" si="2"/>
        <v/>
      </c>
      <c r="DG17" s="349" t="str">
        <f>IF(DF17="","",COUNTIF($DF$2:DF17,DF17))</f>
        <v/>
      </c>
      <c r="DI17" s="348" t="str">
        <f t="shared" si="3"/>
        <v/>
      </c>
      <c r="DJ17" s="348" t="str">
        <f>IF(DI17="","",CONCATENATE(競技者データ入力シート!D23,競技者データ入力シート!E23))</f>
        <v/>
      </c>
      <c r="DK17" s="348" t="str">
        <f t="shared" si="4"/>
        <v/>
      </c>
      <c r="DL17" s="348" t="str">
        <f>IF(DK17="","",CONCATENATE(競技者データ入力シート!D23,競技者データ入力シート!E23))</f>
        <v/>
      </c>
    </row>
    <row r="18" spans="2:116">
      <c r="B18" s="348" t="str">
        <f>IF(競技者データ入力シート!$S$2="","",競技者データ入力シート!$S$2)</f>
        <v/>
      </c>
      <c r="C18" s="348" t="str">
        <f>IF(競技者データ入力シート!$D24="","",競技者データ入力シート!$S$3)</f>
        <v/>
      </c>
      <c r="D18" s="349" t="str">
        <f>IF(競技者データ入力シート!D24="","",競技者データ入力シート!B24)</f>
        <v/>
      </c>
      <c r="E18" s="348" t="str">
        <f>IF(競技者データ入力シート!D24="","",C18&amp;D18)</f>
        <v/>
      </c>
      <c r="F18" s="348" t="str">
        <f>IF(競技者データ入力シート!D24="","",競技者データ入力シート!$S$2)</f>
        <v/>
      </c>
      <c r="I18" s="348" t="str">
        <f>ASC(IF(競技者データ入力シート!D24="","",競技者データ入力シート!C24))</f>
        <v/>
      </c>
      <c r="J18" s="348" t="str">
        <f>IF(競技者データ入力シート!D24="","",TRIM(競技者データ入力シート!D24)&amp;" "&amp;(TRIM(競技者データ入力シート!E24)))</f>
        <v/>
      </c>
      <c r="K18" s="348" t="str">
        <f>ASC(IF(競技者データ入力シート!F24="","",TRIM(競技者データ入力シート!F24)&amp;" "&amp;(TRIM(競技者データ入力シート!G24))))</f>
        <v/>
      </c>
      <c r="L18" s="348" t="str">
        <f t="shared" si="0"/>
        <v/>
      </c>
      <c r="M18" s="348" t="str">
        <f>ASC(IF(競技者データ入力シート!H24="","",競技者データ入力シート!H24))</f>
        <v/>
      </c>
      <c r="N18" s="348" t="str">
        <f>ASC(IF(競技者データ入力シート!P24="","",競技者データ入力シート!P24))</f>
        <v/>
      </c>
      <c r="O18" s="349" t="str">
        <f>IF(競技者データ入力シート!J24="","",競技者データ入力シート!J24)</f>
        <v/>
      </c>
      <c r="P18" s="349" t="str">
        <f>ASC(IF(競技者データ入力シート!K24="","",競技者データ入力シート!K24))</f>
        <v/>
      </c>
      <c r="Q18" s="348" t="str">
        <f>ASC(IF(競技者データ入力シート!L24="","",競技者データ入力シート!L24))</f>
        <v/>
      </c>
      <c r="R18" s="348" t="str">
        <f>ASC(IF(競技者データ入力シート!M24="","",競技者データ入力シート!M24))</f>
        <v/>
      </c>
      <c r="S18" s="348" t="str">
        <f>IF(競技者データ入力シート!O24="","",競技者データ入力シート!O24)</f>
        <v/>
      </c>
      <c r="T18" s="348" t="str">
        <f>ASC(IF(競技者データ入力シート!N24="","",競技者データ入力シート!N24))</f>
        <v/>
      </c>
      <c r="U18" s="349" t="str">
        <f>IF($O18="","",IF($O18="男",IFERROR(VLOOKUP(競技者データ入力シート!Q24,データ!$B$2:$C$80,2,FALSE),""),IF($O18="女",IFERROR(VLOOKUP(競技者データ入力シート!Q24,データ!$F$2:$G$80,2,FALSE),""))))</f>
        <v/>
      </c>
      <c r="V18" s="347" t="str">
        <f>ASC(IF(競技者データ入力シート!Q24="","",競技者データ入力シート!R24))</f>
        <v/>
      </c>
      <c r="Y18" s="349" t="str">
        <f>IF($O18="","",IF($O18="男",IFERROR(VLOOKUP(競技者データ入力シート!V24,データ!$B$2:$C$80,2,FALSE),""),IF($O18="女",IFERROR(VLOOKUP(競技者データ入力シート!V24,データ!$F$2:$G$80,2,FALSE),""))))</f>
        <v/>
      </c>
      <c r="Z18" s="348" t="str">
        <f>ASC(IF(競技者データ入力シート!V24="","",競技者データ入力シート!W24))</f>
        <v/>
      </c>
      <c r="AC18" s="349"/>
      <c r="AG18" s="349"/>
      <c r="AQ18" s="350"/>
      <c r="AR18" s="350"/>
      <c r="AS18" s="350"/>
      <c r="AT18" s="350"/>
      <c r="AU18" s="350"/>
      <c r="AV18" s="350"/>
      <c r="AX18" s="349"/>
      <c r="AZ18" s="349"/>
      <c r="BA18" s="349"/>
      <c r="BC18" s="350"/>
      <c r="BD18" s="350"/>
      <c r="BE18" s="350"/>
      <c r="BF18" s="350"/>
      <c r="BG18" s="350"/>
      <c r="BH18" s="350"/>
      <c r="BI18" s="350"/>
      <c r="BJ18" s="350"/>
      <c r="BK18" s="350"/>
      <c r="BM18" s="350"/>
      <c r="BN18" s="417" t="str">
        <f>IF(U18="","",(VLOOKUP(U18,データ!$P$2:$Q$21,2,FALSE)))</f>
        <v/>
      </c>
      <c r="BO18" s="417" t="str">
        <f>IF(Y18="","",VLOOKUP(Y18,データ!$P$2:$Q$21,2,FALSE))</f>
        <v/>
      </c>
      <c r="DD18" s="349" t="str">
        <f t="shared" si="1"/>
        <v/>
      </c>
      <c r="DE18" s="349" t="str">
        <f>IF(DD18="","",COUNTIF($DD$2:DD18,DD18))</f>
        <v/>
      </c>
      <c r="DF18" s="349" t="str">
        <f t="shared" si="2"/>
        <v/>
      </c>
      <c r="DG18" s="349" t="str">
        <f>IF(DF18="","",COUNTIF($DF$2:DF18,DF18))</f>
        <v/>
      </c>
      <c r="DI18" s="348" t="str">
        <f t="shared" si="3"/>
        <v/>
      </c>
      <c r="DJ18" s="348" t="str">
        <f>IF(DI18="","",CONCATENATE(競技者データ入力シート!D24,競技者データ入力シート!E24))</f>
        <v/>
      </c>
      <c r="DK18" s="348" t="str">
        <f t="shared" si="4"/>
        <v/>
      </c>
      <c r="DL18" s="348" t="str">
        <f>IF(DK18="","",CONCATENATE(競技者データ入力シート!D24,競技者データ入力シート!E24))</f>
        <v/>
      </c>
    </row>
    <row r="19" spans="2:116">
      <c r="B19" s="348" t="str">
        <f>IF(競技者データ入力シート!$S$2="","",競技者データ入力シート!$S$2)</f>
        <v/>
      </c>
      <c r="C19" s="348" t="str">
        <f>IF(競技者データ入力シート!$D25="","",競技者データ入力シート!$S$3)</f>
        <v/>
      </c>
      <c r="D19" s="349" t="str">
        <f>IF(競技者データ入力シート!D25="","",競技者データ入力シート!B25)</f>
        <v/>
      </c>
      <c r="E19" s="348" t="str">
        <f>IF(競技者データ入力シート!D25="","",C19&amp;D19)</f>
        <v/>
      </c>
      <c r="F19" s="348" t="str">
        <f>IF(競技者データ入力シート!D25="","",競技者データ入力シート!$S$2)</f>
        <v/>
      </c>
      <c r="I19" s="348" t="str">
        <f>ASC(IF(競技者データ入力シート!D25="","",競技者データ入力シート!C25))</f>
        <v/>
      </c>
      <c r="J19" s="348" t="str">
        <f>IF(競技者データ入力シート!D25="","",TRIM(競技者データ入力シート!D25)&amp;" "&amp;(TRIM(競技者データ入力シート!E25)))</f>
        <v/>
      </c>
      <c r="K19" s="348" t="str">
        <f>ASC(IF(競技者データ入力シート!F25="","",TRIM(競技者データ入力シート!F25)&amp;" "&amp;(TRIM(競技者データ入力シート!G25))))</f>
        <v/>
      </c>
      <c r="L19" s="348" t="str">
        <f t="shared" si="0"/>
        <v/>
      </c>
      <c r="M19" s="348" t="str">
        <f>ASC(IF(競技者データ入力シート!H25="","",競技者データ入力シート!H25))</f>
        <v/>
      </c>
      <c r="N19" s="348" t="str">
        <f>ASC(IF(競技者データ入力シート!P25="","",競技者データ入力シート!P25))</f>
        <v/>
      </c>
      <c r="O19" s="349" t="str">
        <f>IF(競技者データ入力シート!J25="","",競技者データ入力シート!J25)</f>
        <v/>
      </c>
      <c r="P19" s="349" t="str">
        <f>ASC(IF(競技者データ入力シート!K25="","",競技者データ入力シート!K25))</f>
        <v/>
      </c>
      <c r="Q19" s="348" t="str">
        <f>ASC(IF(競技者データ入力シート!L25="","",競技者データ入力シート!L25))</f>
        <v/>
      </c>
      <c r="R19" s="348" t="str">
        <f>ASC(IF(競技者データ入力シート!M25="","",競技者データ入力シート!M25))</f>
        <v/>
      </c>
      <c r="S19" s="348" t="str">
        <f>IF(競技者データ入力シート!O25="","",競技者データ入力シート!O25)</f>
        <v/>
      </c>
      <c r="T19" s="348" t="str">
        <f>ASC(IF(競技者データ入力シート!N25="","",競技者データ入力シート!N25))</f>
        <v/>
      </c>
      <c r="U19" s="349" t="str">
        <f>IF($O19="","",IF($O19="男",IFERROR(VLOOKUP(競技者データ入力シート!Q25,データ!$B$2:$C$80,2,FALSE),""),IF($O19="女",IFERROR(VLOOKUP(競技者データ入力シート!Q25,データ!$F$2:$G$80,2,FALSE),""))))</f>
        <v/>
      </c>
      <c r="V19" s="347" t="str">
        <f>ASC(IF(競技者データ入力シート!Q25="","",競技者データ入力シート!R25))</f>
        <v/>
      </c>
      <c r="Y19" s="349" t="str">
        <f>IF($O19="","",IF($O19="男",IFERROR(VLOOKUP(競技者データ入力シート!V25,データ!$B$2:$C$80,2,FALSE),""),IF($O19="女",IFERROR(VLOOKUP(競技者データ入力シート!V25,データ!$F$2:$G$80,2,FALSE),""))))</f>
        <v/>
      </c>
      <c r="Z19" s="348" t="str">
        <f>ASC(IF(競技者データ入力シート!V25="","",競技者データ入力シート!W25))</f>
        <v/>
      </c>
      <c r="AC19" s="349"/>
      <c r="AG19" s="349"/>
      <c r="AQ19" s="350"/>
      <c r="AR19" s="350"/>
      <c r="AS19" s="350"/>
      <c r="AT19" s="350"/>
      <c r="AU19" s="350"/>
      <c r="AV19" s="350"/>
      <c r="AX19" s="349"/>
      <c r="AZ19" s="349"/>
      <c r="BA19" s="349"/>
      <c r="BC19" s="350"/>
      <c r="BD19" s="350"/>
      <c r="BE19" s="350"/>
      <c r="BF19" s="350"/>
      <c r="BG19" s="350"/>
      <c r="BH19" s="350"/>
      <c r="BI19" s="350"/>
      <c r="BJ19" s="350"/>
      <c r="BK19" s="350"/>
      <c r="BM19" s="350"/>
      <c r="BN19" s="417" t="str">
        <f>IF(U19="","",(VLOOKUP(U19,データ!$P$2:$Q$21,2,FALSE)))</f>
        <v/>
      </c>
      <c r="BO19" s="417" t="str">
        <f>IF(Y19="","",VLOOKUP(Y19,データ!$P$2:$Q$21,2,FALSE))</f>
        <v/>
      </c>
      <c r="DD19" s="349" t="str">
        <f t="shared" si="1"/>
        <v/>
      </c>
      <c r="DE19" s="349" t="str">
        <f>IF(DD19="","",COUNTIF($DD$2:DD19,DD19))</f>
        <v/>
      </c>
      <c r="DF19" s="349" t="str">
        <f t="shared" si="2"/>
        <v/>
      </c>
      <c r="DG19" s="349" t="str">
        <f>IF(DF19="","",COUNTIF($DF$2:DF19,DF19))</f>
        <v/>
      </c>
      <c r="DI19" s="348" t="str">
        <f t="shared" si="3"/>
        <v/>
      </c>
      <c r="DJ19" s="348" t="str">
        <f>IF(DI19="","",CONCATENATE(競技者データ入力シート!D25,競技者データ入力シート!E25))</f>
        <v/>
      </c>
      <c r="DK19" s="348" t="str">
        <f t="shared" si="4"/>
        <v/>
      </c>
      <c r="DL19" s="348" t="str">
        <f>IF(DK19="","",CONCATENATE(競技者データ入力シート!D25,競技者データ入力シート!E25))</f>
        <v/>
      </c>
    </row>
    <row r="20" spans="2:116">
      <c r="B20" s="348" t="str">
        <f>IF(競技者データ入力シート!$S$2="","",競技者データ入力シート!$S$2)</f>
        <v/>
      </c>
      <c r="C20" s="348" t="str">
        <f>IF(競技者データ入力シート!$D26="","",競技者データ入力シート!$S$3)</f>
        <v/>
      </c>
      <c r="D20" s="349" t="str">
        <f>IF(競技者データ入力シート!D26="","",競技者データ入力シート!B26)</f>
        <v/>
      </c>
      <c r="E20" s="348" t="str">
        <f>IF(競技者データ入力シート!D26="","",C20&amp;D20)</f>
        <v/>
      </c>
      <c r="F20" s="348" t="str">
        <f>IF(競技者データ入力シート!D26="","",競技者データ入力シート!$S$2)</f>
        <v/>
      </c>
      <c r="I20" s="348" t="str">
        <f>ASC(IF(競技者データ入力シート!D26="","",競技者データ入力シート!C26))</f>
        <v/>
      </c>
      <c r="J20" s="348" t="str">
        <f>IF(競技者データ入力シート!D26="","",TRIM(競技者データ入力シート!D26)&amp;" "&amp;(TRIM(競技者データ入力シート!E26)))</f>
        <v/>
      </c>
      <c r="K20" s="348" t="str">
        <f>ASC(IF(競技者データ入力シート!F26="","",TRIM(競技者データ入力シート!F26)&amp;" "&amp;(TRIM(競技者データ入力シート!G26))))</f>
        <v/>
      </c>
      <c r="L20" s="348" t="str">
        <f t="shared" si="0"/>
        <v/>
      </c>
      <c r="M20" s="348" t="str">
        <f>ASC(IF(競技者データ入力シート!H26="","",競技者データ入力シート!H26))</f>
        <v/>
      </c>
      <c r="N20" s="348" t="str">
        <f>ASC(IF(競技者データ入力シート!P26="","",競技者データ入力シート!P26))</f>
        <v/>
      </c>
      <c r="O20" s="349" t="str">
        <f>IF(競技者データ入力シート!J26="","",競技者データ入力シート!J26)</f>
        <v/>
      </c>
      <c r="P20" s="349" t="str">
        <f>ASC(IF(競技者データ入力シート!K26="","",競技者データ入力シート!K26))</f>
        <v/>
      </c>
      <c r="Q20" s="348" t="str">
        <f>ASC(IF(競技者データ入力シート!L26="","",競技者データ入力シート!L26))</f>
        <v/>
      </c>
      <c r="R20" s="348" t="str">
        <f>ASC(IF(競技者データ入力シート!M26="","",競技者データ入力シート!M26))</f>
        <v/>
      </c>
      <c r="S20" s="348" t="str">
        <f>IF(競技者データ入力シート!O26="","",競技者データ入力シート!O26)</f>
        <v/>
      </c>
      <c r="T20" s="348" t="str">
        <f>ASC(IF(競技者データ入力シート!N26="","",競技者データ入力シート!N26))</f>
        <v/>
      </c>
      <c r="U20" s="349" t="str">
        <f>IF($O20="","",IF($O20="男",IFERROR(VLOOKUP(競技者データ入力シート!Q26,データ!$B$2:$C$80,2,FALSE),""),IF($O20="女",IFERROR(VLOOKUP(競技者データ入力シート!Q26,データ!$F$2:$G$80,2,FALSE),""))))</f>
        <v/>
      </c>
      <c r="V20" s="347" t="str">
        <f>ASC(IF(競技者データ入力シート!Q26="","",競技者データ入力シート!R26))</f>
        <v/>
      </c>
      <c r="Y20" s="349" t="str">
        <f>IF($O20="","",IF($O20="男",IFERROR(VLOOKUP(競技者データ入力シート!V26,データ!$B$2:$C$80,2,FALSE),""),IF($O20="女",IFERROR(VLOOKUP(競技者データ入力シート!V26,データ!$F$2:$G$80,2,FALSE),""))))</f>
        <v/>
      </c>
      <c r="Z20" s="348" t="str">
        <f>ASC(IF(競技者データ入力シート!V26="","",競技者データ入力シート!W26))</f>
        <v/>
      </c>
      <c r="AC20" s="349"/>
      <c r="AG20" s="349"/>
      <c r="AQ20" s="350"/>
      <c r="AR20" s="350"/>
      <c r="AS20" s="350"/>
      <c r="AT20" s="350"/>
      <c r="AU20" s="350"/>
      <c r="AV20" s="350"/>
      <c r="AX20" s="349"/>
      <c r="AZ20" s="349"/>
      <c r="BA20" s="349"/>
      <c r="BC20" s="350"/>
      <c r="BD20" s="350"/>
      <c r="BE20" s="350"/>
      <c r="BF20" s="350"/>
      <c r="BG20" s="350"/>
      <c r="BH20" s="350"/>
      <c r="BI20" s="350"/>
      <c r="BJ20" s="350"/>
      <c r="BK20" s="350"/>
      <c r="BM20" s="350"/>
      <c r="BN20" s="417" t="str">
        <f>IF(U20="","",(VLOOKUP(U20,データ!$P$2:$Q$21,2,FALSE)))</f>
        <v/>
      </c>
      <c r="BO20" s="417" t="str">
        <f>IF(Y20="","",VLOOKUP(Y20,データ!$P$2:$Q$21,2,FALSE))</f>
        <v/>
      </c>
      <c r="DD20" s="349" t="str">
        <f t="shared" si="1"/>
        <v/>
      </c>
      <c r="DE20" s="349" t="str">
        <f>IF(DD20="","",COUNTIF($DD$2:DD20,DD20))</f>
        <v/>
      </c>
      <c r="DF20" s="349" t="str">
        <f t="shared" si="2"/>
        <v/>
      </c>
      <c r="DG20" s="349" t="str">
        <f>IF(DF20="","",COUNTIF($DF$2:DF20,DF20))</f>
        <v/>
      </c>
      <c r="DI20" s="348" t="str">
        <f t="shared" si="3"/>
        <v/>
      </c>
      <c r="DJ20" s="348" t="str">
        <f>IF(DI20="","",CONCATENATE(競技者データ入力シート!D26,競技者データ入力シート!E26))</f>
        <v/>
      </c>
      <c r="DK20" s="348" t="str">
        <f t="shared" si="4"/>
        <v/>
      </c>
      <c r="DL20" s="348" t="str">
        <f>IF(DK20="","",CONCATENATE(競技者データ入力シート!D26,競技者データ入力シート!E26))</f>
        <v/>
      </c>
    </row>
    <row r="21" spans="2:116">
      <c r="B21" s="348" t="str">
        <f>IF(競技者データ入力シート!$S$2="","",競技者データ入力シート!$S$2)</f>
        <v/>
      </c>
      <c r="C21" s="348" t="str">
        <f>IF(競技者データ入力シート!$D27="","",競技者データ入力シート!$S$3)</f>
        <v/>
      </c>
      <c r="D21" s="349" t="str">
        <f>IF(競技者データ入力シート!D27="","",競技者データ入力シート!B27)</f>
        <v/>
      </c>
      <c r="E21" s="348" t="str">
        <f>IF(競技者データ入力シート!D27="","",C21&amp;D21)</f>
        <v/>
      </c>
      <c r="F21" s="348" t="str">
        <f>IF(競技者データ入力シート!D27="","",競技者データ入力シート!$S$2)</f>
        <v/>
      </c>
      <c r="I21" s="348" t="str">
        <f>ASC(IF(競技者データ入力シート!D27="","",競技者データ入力シート!C27))</f>
        <v/>
      </c>
      <c r="J21" s="348" t="str">
        <f>IF(競技者データ入力シート!D27="","",TRIM(競技者データ入力シート!D27)&amp;" "&amp;(TRIM(競技者データ入力シート!E27)))</f>
        <v/>
      </c>
      <c r="K21" s="348" t="str">
        <f>ASC(IF(競技者データ入力シート!F27="","",TRIM(競技者データ入力シート!F27)&amp;" "&amp;(TRIM(競技者データ入力シート!G27))))</f>
        <v/>
      </c>
      <c r="L21" s="348" t="str">
        <f t="shared" si="0"/>
        <v/>
      </c>
      <c r="M21" s="348" t="str">
        <f>ASC(IF(競技者データ入力シート!H27="","",競技者データ入力シート!H27))</f>
        <v/>
      </c>
      <c r="N21" s="348" t="str">
        <f>ASC(IF(競技者データ入力シート!P27="","",競技者データ入力シート!P27))</f>
        <v/>
      </c>
      <c r="O21" s="349" t="str">
        <f>IF(競技者データ入力シート!J27="","",競技者データ入力シート!J27)</f>
        <v/>
      </c>
      <c r="P21" s="349" t="str">
        <f>ASC(IF(競技者データ入力シート!K27="","",競技者データ入力シート!K27))</f>
        <v/>
      </c>
      <c r="Q21" s="348" t="str">
        <f>ASC(IF(競技者データ入力シート!L27="","",競技者データ入力シート!L27))</f>
        <v/>
      </c>
      <c r="R21" s="348" t="str">
        <f>ASC(IF(競技者データ入力シート!M27="","",競技者データ入力シート!M27))</f>
        <v/>
      </c>
      <c r="S21" s="348" t="str">
        <f>IF(競技者データ入力シート!O27="","",競技者データ入力シート!O27)</f>
        <v/>
      </c>
      <c r="T21" s="348" t="str">
        <f>ASC(IF(競技者データ入力シート!N27="","",競技者データ入力シート!N27))</f>
        <v/>
      </c>
      <c r="U21" s="349" t="str">
        <f>IF($O21="","",IF($O21="男",IFERROR(VLOOKUP(競技者データ入力シート!Q27,データ!$B$2:$C$80,2,FALSE),""),IF($O21="女",IFERROR(VLOOKUP(競技者データ入力シート!Q27,データ!$F$2:$G$80,2,FALSE),""))))</f>
        <v/>
      </c>
      <c r="V21" s="347" t="str">
        <f>ASC(IF(競技者データ入力シート!Q27="","",競技者データ入力シート!R27))</f>
        <v/>
      </c>
      <c r="Y21" s="349" t="str">
        <f>IF($O21="","",IF($O21="男",IFERROR(VLOOKUP(競技者データ入力シート!V27,データ!$B$2:$C$80,2,FALSE),""),IF($O21="女",IFERROR(VLOOKUP(競技者データ入力シート!V27,データ!$F$2:$G$80,2,FALSE),""))))</f>
        <v/>
      </c>
      <c r="Z21" s="348" t="str">
        <f>ASC(IF(競技者データ入力シート!V27="","",競技者データ入力シート!W27))</f>
        <v/>
      </c>
      <c r="AC21" s="349"/>
      <c r="AG21" s="349"/>
      <c r="AQ21" s="350"/>
      <c r="AR21" s="350"/>
      <c r="AS21" s="350"/>
      <c r="AT21" s="350"/>
      <c r="AU21" s="350"/>
      <c r="AV21" s="350"/>
      <c r="AX21" s="349"/>
      <c r="AZ21" s="349"/>
      <c r="BA21" s="349"/>
      <c r="BC21" s="350"/>
      <c r="BD21" s="350"/>
      <c r="BE21" s="350"/>
      <c r="BF21" s="350"/>
      <c r="BG21" s="350"/>
      <c r="BH21" s="350"/>
      <c r="BI21" s="350"/>
      <c r="BJ21" s="350"/>
      <c r="BK21" s="350"/>
      <c r="BM21" s="350"/>
      <c r="BN21" s="417" t="str">
        <f>IF(U21="","",(VLOOKUP(U21,データ!$P$2:$Q$21,2,FALSE)))</f>
        <v/>
      </c>
      <c r="BO21" s="417" t="str">
        <f>IF(Y21="","",VLOOKUP(Y21,データ!$P$2:$Q$21,2,FALSE))</f>
        <v/>
      </c>
      <c r="DD21" s="349" t="str">
        <f t="shared" si="1"/>
        <v/>
      </c>
      <c r="DE21" s="349" t="str">
        <f>IF(DD21="","",COUNTIF($DD$2:DD21,DD21))</f>
        <v/>
      </c>
      <c r="DF21" s="349" t="str">
        <f t="shared" si="2"/>
        <v/>
      </c>
      <c r="DG21" s="349" t="str">
        <f>IF(DF21="","",COUNTIF($DF$2:DF21,DF21))</f>
        <v/>
      </c>
      <c r="DI21" s="348" t="str">
        <f t="shared" si="3"/>
        <v/>
      </c>
      <c r="DJ21" s="348" t="str">
        <f>IF(DI21="","",CONCATENATE(競技者データ入力シート!D27,競技者データ入力シート!E27))</f>
        <v/>
      </c>
      <c r="DK21" s="348" t="str">
        <f t="shared" si="4"/>
        <v/>
      </c>
      <c r="DL21" s="348" t="str">
        <f>IF(DK21="","",CONCATENATE(競技者データ入力シート!D27,競技者データ入力シート!E27))</f>
        <v/>
      </c>
    </row>
    <row r="22" spans="2:116">
      <c r="B22" s="348" t="str">
        <f>IF(競技者データ入力シート!$S$2="","",競技者データ入力シート!$S$2)</f>
        <v/>
      </c>
      <c r="C22" s="348" t="str">
        <f>IF(競技者データ入力シート!$D28="","",競技者データ入力シート!$S$3)</f>
        <v/>
      </c>
      <c r="D22" s="349" t="str">
        <f>IF(競技者データ入力シート!D28="","",競技者データ入力シート!B28)</f>
        <v/>
      </c>
      <c r="E22" s="348" t="str">
        <f>IF(競技者データ入力シート!D28="","",C22&amp;D22)</f>
        <v/>
      </c>
      <c r="F22" s="348" t="str">
        <f>IF(競技者データ入力シート!D28="","",競技者データ入力シート!$S$2)</f>
        <v/>
      </c>
      <c r="I22" s="348" t="str">
        <f>ASC(IF(競技者データ入力シート!D28="","",競技者データ入力シート!C28))</f>
        <v/>
      </c>
      <c r="J22" s="348" t="str">
        <f>IF(競技者データ入力シート!D28="","",TRIM(競技者データ入力シート!D28)&amp;" "&amp;(TRIM(競技者データ入力シート!E28)))</f>
        <v/>
      </c>
      <c r="K22" s="348" t="str">
        <f>ASC(IF(競技者データ入力シート!F28="","",TRIM(競技者データ入力シート!F28)&amp;" "&amp;(TRIM(競技者データ入力シート!G28))))</f>
        <v/>
      </c>
      <c r="L22" s="348" t="str">
        <f t="shared" si="0"/>
        <v/>
      </c>
      <c r="M22" s="348" t="str">
        <f>ASC(IF(競技者データ入力シート!H28="","",競技者データ入力シート!H28))</f>
        <v/>
      </c>
      <c r="N22" s="348" t="str">
        <f>ASC(IF(競技者データ入力シート!P28="","",競技者データ入力シート!P28))</f>
        <v/>
      </c>
      <c r="O22" s="349" t="str">
        <f>IF(競技者データ入力シート!J28="","",競技者データ入力シート!J28)</f>
        <v/>
      </c>
      <c r="P22" s="349" t="str">
        <f>ASC(IF(競技者データ入力シート!K28="","",競技者データ入力シート!K28))</f>
        <v/>
      </c>
      <c r="Q22" s="348" t="str">
        <f>ASC(IF(競技者データ入力シート!L28="","",競技者データ入力シート!L28))</f>
        <v/>
      </c>
      <c r="R22" s="348" t="str">
        <f>ASC(IF(競技者データ入力シート!M28="","",競技者データ入力シート!M28))</f>
        <v/>
      </c>
      <c r="S22" s="348" t="str">
        <f>IF(競技者データ入力シート!O28="","",競技者データ入力シート!O28)</f>
        <v/>
      </c>
      <c r="T22" s="348" t="str">
        <f>ASC(IF(競技者データ入力シート!N28="","",競技者データ入力シート!N28))</f>
        <v/>
      </c>
      <c r="U22" s="349" t="str">
        <f>IF($O22="","",IF($O22="男",IFERROR(VLOOKUP(競技者データ入力シート!Q28,データ!$B$2:$C$80,2,FALSE),""),IF($O22="女",IFERROR(VLOOKUP(競技者データ入力シート!Q28,データ!$F$2:$G$80,2,FALSE),""))))</f>
        <v/>
      </c>
      <c r="V22" s="347" t="str">
        <f>ASC(IF(競技者データ入力シート!Q28="","",競技者データ入力シート!R28))</f>
        <v/>
      </c>
      <c r="Y22" s="349" t="str">
        <f>IF($O22="","",IF($O22="男",IFERROR(VLOOKUP(競技者データ入力シート!V28,データ!$B$2:$C$80,2,FALSE),""),IF($O22="女",IFERROR(VLOOKUP(競技者データ入力シート!V28,データ!$F$2:$G$80,2,FALSE),""))))</f>
        <v/>
      </c>
      <c r="Z22" s="348" t="str">
        <f>ASC(IF(競技者データ入力シート!V28="","",競技者データ入力シート!W28))</f>
        <v/>
      </c>
      <c r="AC22" s="349"/>
      <c r="AG22" s="349"/>
      <c r="AQ22" s="350"/>
      <c r="AR22" s="350"/>
      <c r="AS22" s="350"/>
      <c r="AT22" s="350"/>
      <c r="AU22" s="350"/>
      <c r="AV22" s="350"/>
      <c r="AX22" s="349"/>
      <c r="AZ22" s="349"/>
      <c r="BA22" s="349"/>
      <c r="BC22" s="350"/>
      <c r="BD22" s="350"/>
      <c r="BE22" s="350"/>
      <c r="BF22" s="350"/>
      <c r="BG22" s="350"/>
      <c r="BH22" s="350"/>
      <c r="BI22" s="350"/>
      <c r="BJ22" s="350"/>
      <c r="BK22" s="350"/>
      <c r="BM22" s="350"/>
      <c r="BN22" s="417" t="str">
        <f>IF(U22="","",(VLOOKUP(U22,データ!$P$2:$Q$21,2,FALSE)))</f>
        <v/>
      </c>
      <c r="BO22" s="417" t="str">
        <f>IF(Y22="","",VLOOKUP(Y22,データ!$P$2:$Q$21,2,FALSE))</f>
        <v/>
      </c>
      <c r="DD22" s="349" t="str">
        <f t="shared" si="1"/>
        <v/>
      </c>
      <c r="DE22" s="349" t="str">
        <f>IF(DD22="","",COUNTIF($DD$2:DD22,DD22))</f>
        <v/>
      </c>
      <c r="DF22" s="349" t="str">
        <f t="shared" si="2"/>
        <v/>
      </c>
      <c r="DG22" s="349" t="str">
        <f>IF(DF22="","",COUNTIF($DF$2:DF22,DF22))</f>
        <v/>
      </c>
      <c r="DI22" s="348" t="str">
        <f t="shared" si="3"/>
        <v/>
      </c>
      <c r="DJ22" s="348" t="str">
        <f>IF(DI22="","",CONCATENATE(競技者データ入力シート!D28,競技者データ入力シート!E28))</f>
        <v/>
      </c>
      <c r="DK22" s="348" t="str">
        <f t="shared" si="4"/>
        <v/>
      </c>
      <c r="DL22" s="348" t="str">
        <f>IF(DK22="","",CONCATENATE(競技者データ入力シート!D28,競技者データ入力シート!E28))</f>
        <v/>
      </c>
    </row>
    <row r="23" spans="2:116">
      <c r="B23" s="348" t="str">
        <f>IF(競技者データ入力シート!$S$2="","",競技者データ入力シート!$S$2)</f>
        <v/>
      </c>
      <c r="C23" s="348" t="str">
        <f>IF(競技者データ入力シート!$D29="","",競技者データ入力シート!$S$3)</f>
        <v/>
      </c>
      <c r="D23" s="349" t="str">
        <f>IF(競技者データ入力シート!D29="","",競技者データ入力シート!B29)</f>
        <v/>
      </c>
      <c r="E23" s="348" t="str">
        <f>IF(競技者データ入力シート!D29="","",C23&amp;D23)</f>
        <v/>
      </c>
      <c r="F23" s="348" t="str">
        <f>IF(競技者データ入力シート!D29="","",競技者データ入力シート!$S$2)</f>
        <v/>
      </c>
      <c r="I23" s="348" t="str">
        <f>ASC(IF(競技者データ入力シート!D29="","",競技者データ入力シート!C29))</f>
        <v/>
      </c>
      <c r="J23" s="348" t="str">
        <f>IF(競技者データ入力シート!D29="","",TRIM(競技者データ入力シート!D29)&amp;" "&amp;(TRIM(競技者データ入力シート!E29)))</f>
        <v/>
      </c>
      <c r="K23" s="348" t="str">
        <f>ASC(IF(競技者データ入力シート!F29="","",TRIM(競技者データ入力シート!F29)&amp;" "&amp;(TRIM(競技者データ入力シート!G29))))</f>
        <v/>
      </c>
      <c r="L23" s="348" t="str">
        <f t="shared" si="0"/>
        <v/>
      </c>
      <c r="M23" s="348" t="str">
        <f>ASC(IF(競技者データ入力シート!H29="","",競技者データ入力シート!H29))</f>
        <v/>
      </c>
      <c r="N23" s="348" t="str">
        <f>ASC(IF(競技者データ入力シート!P29="","",競技者データ入力シート!P29))</f>
        <v/>
      </c>
      <c r="O23" s="349" t="str">
        <f>IF(競技者データ入力シート!J29="","",競技者データ入力シート!J29)</f>
        <v/>
      </c>
      <c r="P23" s="349" t="str">
        <f>ASC(IF(競技者データ入力シート!K29="","",競技者データ入力シート!K29))</f>
        <v/>
      </c>
      <c r="Q23" s="348" t="str">
        <f>ASC(IF(競技者データ入力シート!L29="","",競技者データ入力シート!L29))</f>
        <v/>
      </c>
      <c r="R23" s="348" t="str">
        <f>ASC(IF(競技者データ入力シート!M29="","",競技者データ入力シート!M29))</f>
        <v/>
      </c>
      <c r="S23" s="348" t="str">
        <f>IF(競技者データ入力シート!O29="","",競技者データ入力シート!O29)</f>
        <v/>
      </c>
      <c r="T23" s="348" t="str">
        <f>ASC(IF(競技者データ入力シート!N29="","",競技者データ入力シート!N29))</f>
        <v/>
      </c>
      <c r="U23" s="349" t="str">
        <f>IF($O23="","",IF($O23="男",IFERROR(VLOOKUP(競技者データ入力シート!Q29,データ!$B$2:$C$80,2,FALSE),""),IF($O23="女",IFERROR(VLOOKUP(競技者データ入力シート!Q29,データ!$F$2:$G$80,2,FALSE),""))))</f>
        <v/>
      </c>
      <c r="V23" s="347" t="str">
        <f>ASC(IF(競技者データ入力シート!Q29="","",競技者データ入力シート!R29))</f>
        <v/>
      </c>
      <c r="Y23" s="349" t="str">
        <f>IF($O23="","",IF($O23="男",IFERROR(VLOOKUP(競技者データ入力シート!V29,データ!$B$2:$C$80,2,FALSE),""),IF($O23="女",IFERROR(VLOOKUP(競技者データ入力シート!V29,データ!$F$2:$G$80,2,FALSE),""))))</f>
        <v/>
      </c>
      <c r="Z23" s="348" t="str">
        <f>ASC(IF(競技者データ入力シート!V29="","",競技者データ入力シート!W29))</f>
        <v/>
      </c>
      <c r="AC23" s="349"/>
      <c r="AG23" s="349"/>
      <c r="AQ23" s="350"/>
      <c r="AR23" s="350"/>
      <c r="AS23" s="350"/>
      <c r="AT23" s="350"/>
      <c r="AU23" s="350"/>
      <c r="AV23" s="350"/>
      <c r="AX23" s="349"/>
      <c r="AZ23" s="349"/>
      <c r="BA23" s="349"/>
      <c r="BC23" s="350"/>
      <c r="BD23" s="350"/>
      <c r="BE23" s="350"/>
      <c r="BF23" s="350"/>
      <c r="BG23" s="350"/>
      <c r="BH23" s="350"/>
      <c r="BI23" s="350"/>
      <c r="BJ23" s="350"/>
      <c r="BK23" s="350"/>
      <c r="BM23" s="350"/>
      <c r="BN23" s="417" t="str">
        <f>IF(U23="","",(VLOOKUP(U23,データ!$P$2:$Q$21,2,FALSE)))</f>
        <v/>
      </c>
      <c r="BO23" s="417" t="str">
        <f>IF(Y23="","",VLOOKUP(Y23,データ!$P$2:$Q$21,2,FALSE))</f>
        <v/>
      </c>
      <c r="DD23" s="349" t="str">
        <f t="shared" si="1"/>
        <v/>
      </c>
      <c r="DE23" s="349" t="str">
        <f>IF(DD23="","",COUNTIF($DD$2:DD23,DD23))</f>
        <v/>
      </c>
      <c r="DF23" s="349" t="str">
        <f t="shared" si="2"/>
        <v/>
      </c>
      <c r="DG23" s="349" t="str">
        <f>IF(DF23="","",COUNTIF($DF$2:DF23,DF23))</f>
        <v/>
      </c>
      <c r="DI23" s="348" t="str">
        <f t="shared" si="3"/>
        <v/>
      </c>
      <c r="DJ23" s="348" t="str">
        <f>IF(DI23="","",CONCATENATE(競技者データ入力シート!D29,競技者データ入力シート!E29))</f>
        <v/>
      </c>
      <c r="DK23" s="348" t="str">
        <f t="shared" si="4"/>
        <v/>
      </c>
      <c r="DL23" s="348" t="str">
        <f>IF(DK23="","",CONCATENATE(競技者データ入力シート!D29,競技者データ入力シート!E29))</f>
        <v/>
      </c>
    </row>
    <row r="24" spans="2:116">
      <c r="B24" s="348" t="str">
        <f>IF(競技者データ入力シート!$S$2="","",競技者データ入力シート!$S$2)</f>
        <v/>
      </c>
      <c r="C24" s="348" t="str">
        <f>IF(競技者データ入力シート!$D30="","",競技者データ入力シート!$S$3)</f>
        <v/>
      </c>
      <c r="D24" s="349" t="str">
        <f>IF(競技者データ入力シート!D30="","",競技者データ入力シート!B30)</f>
        <v/>
      </c>
      <c r="E24" s="348" t="str">
        <f>IF(競技者データ入力シート!D30="","",C24&amp;D24)</f>
        <v/>
      </c>
      <c r="F24" s="348" t="str">
        <f>IF(競技者データ入力シート!D30="","",競技者データ入力シート!$S$2)</f>
        <v/>
      </c>
      <c r="I24" s="348" t="str">
        <f>ASC(IF(競技者データ入力シート!D30="","",競技者データ入力シート!C30))</f>
        <v/>
      </c>
      <c r="J24" s="348" t="str">
        <f>IF(競技者データ入力シート!D30="","",TRIM(競技者データ入力シート!D30)&amp;" "&amp;(TRIM(競技者データ入力シート!E30)))</f>
        <v/>
      </c>
      <c r="K24" s="348" t="str">
        <f>ASC(IF(競技者データ入力シート!F30="","",TRIM(競技者データ入力シート!F30)&amp;" "&amp;(TRIM(競技者データ入力シート!G30))))</f>
        <v/>
      </c>
      <c r="L24" s="348" t="str">
        <f t="shared" si="0"/>
        <v/>
      </c>
      <c r="M24" s="348" t="str">
        <f>ASC(IF(競技者データ入力シート!H30="","",競技者データ入力シート!H30))</f>
        <v/>
      </c>
      <c r="N24" s="348" t="str">
        <f>ASC(IF(競技者データ入力シート!P30="","",競技者データ入力シート!P30))</f>
        <v/>
      </c>
      <c r="O24" s="349" t="str">
        <f>IF(競技者データ入力シート!J30="","",競技者データ入力シート!J30)</f>
        <v/>
      </c>
      <c r="P24" s="349" t="str">
        <f>ASC(IF(競技者データ入力シート!K30="","",競技者データ入力シート!K30))</f>
        <v/>
      </c>
      <c r="Q24" s="348" t="str">
        <f>ASC(IF(競技者データ入力シート!L30="","",競技者データ入力シート!L30))</f>
        <v/>
      </c>
      <c r="R24" s="348" t="str">
        <f>ASC(IF(競技者データ入力シート!M30="","",競技者データ入力シート!M30))</f>
        <v/>
      </c>
      <c r="S24" s="348" t="str">
        <f>IF(競技者データ入力シート!O30="","",競技者データ入力シート!O30)</f>
        <v/>
      </c>
      <c r="T24" s="348" t="str">
        <f>ASC(IF(競技者データ入力シート!N30="","",競技者データ入力シート!N30))</f>
        <v/>
      </c>
      <c r="U24" s="349" t="str">
        <f>IF($O24="","",IF($O24="男",IFERROR(VLOOKUP(競技者データ入力シート!Q30,データ!$B$2:$C$80,2,FALSE),""),IF($O24="女",IFERROR(VLOOKUP(競技者データ入力シート!Q30,データ!$F$2:$G$80,2,FALSE),""))))</f>
        <v/>
      </c>
      <c r="V24" s="347" t="str">
        <f>ASC(IF(競技者データ入力シート!Q30="","",競技者データ入力シート!R30))</f>
        <v/>
      </c>
      <c r="Y24" s="349" t="str">
        <f>IF($O24="","",IF($O24="男",IFERROR(VLOOKUP(競技者データ入力シート!V30,データ!$B$2:$C$80,2,FALSE),""),IF($O24="女",IFERROR(VLOOKUP(競技者データ入力シート!V30,データ!$F$2:$G$80,2,FALSE),""))))</f>
        <v/>
      </c>
      <c r="Z24" s="348" t="str">
        <f>ASC(IF(競技者データ入力シート!V30="","",競技者データ入力シート!W30))</f>
        <v/>
      </c>
      <c r="AC24" s="349"/>
      <c r="AG24" s="349"/>
      <c r="AQ24" s="350"/>
      <c r="AR24" s="350"/>
      <c r="AS24" s="350"/>
      <c r="AT24" s="350"/>
      <c r="AU24" s="350"/>
      <c r="AV24" s="350"/>
      <c r="AX24" s="349"/>
      <c r="AZ24" s="349"/>
      <c r="BA24" s="349"/>
      <c r="BC24" s="350"/>
      <c r="BD24" s="350"/>
      <c r="BE24" s="350"/>
      <c r="BF24" s="350"/>
      <c r="BG24" s="350"/>
      <c r="BH24" s="350"/>
      <c r="BI24" s="350"/>
      <c r="BJ24" s="350"/>
      <c r="BK24" s="350"/>
      <c r="BM24" s="350"/>
      <c r="BN24" s="417" t="str">
        <f>IF(U24="","",(VLOOKUP(U24,データ!$P$2:$Q$21,2,FALSE)))</f>
        <v/>
      </c>
      <c r="BO24" s="417" t="str">
        <f>IF(Y24="","",VLOOKUP(Y24,データ!$P$2:$Q$21,2,FALSE))</f>
        <v/>
      </c>
      <c r="DD24" s="349" t="str">
        <f t="shared" si="1"/>
        <v/>
      </c>
      <c r="DE24" s="349" t="str">
        <f>IF(DD24="","",COUNTIF($DD$2:DD24,DD24))</f>
        <v/>
      </c>
      <c r="DF24" s="349" t="str">
        <f t="shared" si="2"/>
        <v/>
      </c>
      <c r="DG24" s="349" t="str">
        <f>IF(DF24="","",COUNTIF($DF$2:DF24,DF24))</f>
        <v/>
      </c>
      <c r="DI24" s="348" t="str">
        <f t="shared" si="3"/>
        <v/>
      </c>
      <c r="DJ24" s="348" t="str">
        <f>IF(DI24="","",CONCATENATE(競技者データ入力シート!D30,競技者データ入力シート!E30))</f>
        <v/>
      </c>
      <c r="DK24" s="348" t="str">
        <f t="shared" si="4"/>
        <v/>
      </c>
      <c r="DL24" s="348" t="str">
        <f>IF(DK24="","",CONCATENATE(競技者データ入力シート!D30,競技者データ入力シート!E30))</f>
        <v/>
      </c>
    </row>
    <row r="25" spans="2:116">
      <c r="B25" s="348" t="str">
        <f>IF(競技者データ入力シート!$S$2="","",競技者データ入力シート!$S$2)</f>
        <v/>
      </c>
      <c r="C25" s="348" t="str">
        <f>IF(競技者データ入力シート!$D31="","",競技者データ入力シート!$S$3)</f>
        <v/>
      </c>
      <c r="D25" s="349" t="str">
        <f>IF(競技者データ入力シート!D31="","",競技者データ入力シート!B31)</f>
        <v/>
      </c>
      <c r="E25" s="348" t="str">
        <f>IF(競技者データ入力シート!D31="","",C25&amp;D25)</f>
        <v/>
      </c>
      <c r="F25" s="348" t="str">
        <f>IF(競技者データ入力シート!D31="","",競技者データ入力シート!$S$2)</f>
        <v/>
      </c>
      <c r="I25" s="348" t="str">
        <f>ASC(IF(競技者データ入力シート!D31="","",競技者データ入力シート!C31))</f>
        <v/>
      </c>
      <c r="J25" s="348" t="str">
        <f>IF(競技者データ入力シート!D31="","",TRIM(競技者データ入力シート!D31)&amp;" "&amp;(TRIM(競技者データ入力シート!E31)))</f>
        <v/>
      </c>
      <c r="K25" s="348" t="str">
        <f>ASC(IF(競技者データ入力シート!F31="","",TRIM(競技者データ入力シート!F31)&amp;" "&amp;(TRIM(競技者データ入力シート!G31))))</f>
        <v/>
      </c>
      <c r="L25" s="348" t="str">
        <f t="shared" si="0"/>
        <v/>
      </c>
      <c r="M25" s="348" t="str">
        <f>ASC(IF(競技者データ入力シート!H31="","",競技者データ入力シート!H31))</f>
        <v/>
      </c>
      <c r="N25" s="348" t="str">
        <f>ASC(IF(競技者データ入力シート!P31="","",競技者データ入力シート!P31))</f>
        <v/>
      </c>
      <c r="O25" s="349" t="str">
        <f>IF(競技者データ入力シート!J31="","",競技者データ入力シート!J31)</f>
        <v/>
      </c>
      <c r="P25" s="349" t="str">
        <f>ASC(IF(競技者データ入力シート!K31="","",競技者データ入力シート!K31))</f>
        <v/>
      </c>
      <c r="Q25" s="348" t="str">
        <f>ASC(IF(競技者データ入力シート!L31="","",競技者データ入力シート!L31))</f>
        <v/>
      </c>
      <c r="R25" s="348" t="str">
        <f>ASC(IF(競技者データ入力シート!M31="","",競技者データ入力シート!M31))</f>
        <v/>
      </c>
      <c r="S25" s="348" t="str">
        <f>IF(競技者データ入力シート!O31="","",競技者データ入力シート!O31)</f>
        <v/>
      </c>
      <c r="T25" s="348" t="str">
        <f>ASC(IF(競技者データ入力シート!N31="","",競技者データ入力シート!N31))</f>
        <v/>
      </c>
      <c r="U25" s="349" t="str">
        <f>IF($O25="","",IF($O25="男",IFERROR(VLOOKUP(競技者データ入力シート!Q31,データ!$B$2:$C$80,2,FALSE),""),IF($O25="女",IFERROR(VLOOKUP(競技者データ入力シート!Q31,データ!$F$2:$G$80,2,FALSE),""))))</f>
        <v/>
      </c>
      <c r="V25" s="347" t="str">
        <f>ASC(IF(競技者データ入力シート!Q31="","",競技者データ入力シート!R31))</f>
        <v/>
      </c>
      <c r="Y25" s="349" t="str">
        <f>IF($O25="","",IF($O25="男",IFERROR(VLOOKUP(競技者データ入力シート!V31,データ!$B$2:$C$80,2,FALSE),""),IF($O25="女",IFERROR(VLOOKUP(競技者データ入力シート!V31,データ!$F$2:$G$80,2,FALSE),""))))</f>
        <v/>
      </c>
      <c r="Z25" s="348" t="str">
        <f>ASC(IF(競技者データ入力シート!V31="","",競技者データ入力シート!W31))</f>
        <v/>
      </c>
      <c r="AC25" s="349"/>
      <c r="AG25" s="349"/>
      <c r="AQ25" s="350"/>
      <c r="AR25" s="350"/>
      <c r="AS25" s="350"/>
      <c r="AT25" s="350"/>
      <c r="AU25" s="350"/>
      <c r="AV25" s="350"/>
      <c r="AX25" s="349"/>
      <c r="AZ25" s="349"/>
      <c r="BA25" s="349"/>
      <c r="BC25" s="350"/>
      <c r="BD25" s="350"/>
      <c r="BE25" s="350"/>
      <c r="BF25" s="350"/>
      <c r="BG25" s="350"/>
      <c r="BH25" s="350"/>
      <c r="BI25" s="350"/>
      <c r="BJ25" s="350"/>
      <c r="BK25" s="350"/>
      <c r="BM25" s="350"/>
      <c r="BN25" s="417" t="str">
        <f>IF(U25="","",(VLOOKUP(U25,データ!$P$2:$Q$21,2,FALSE)))</f>
        <v/>
      </c>
      <c r="BO25" s="417" t="str">
        <f>IF(Y25="","",VLOOKUP(Y25,データ!$P$2:$Q$21,2,FALSE))</f>
        <v/>
      </c>
      <c r="DD25" s="349" t="str">
        <f t="shared" si="1"/>
        <v/>
      </c>
      <c r="DE25" s="349" t="str">
        <f>IF(DD25="","",COUNTIF($DD$2:DD25,DD25))</f>
        <v/>
      </c>
      <c r="DF25" s="349" t="str">
        <f t="shared" si="2"/>
        <v/>
      </c>
      <c r="DG25" s="349" t="str">
        <f>IF(DF25="","",COUNTIF($DF$2:DF25,DF25))</f>
        <v/>
      </c>
      <c r="DI25" s="348" t="str">
        <f t="shared" si="3"/>
        <v/>
      </c>
      <c r="DJ25" s="348" t="str">
        <f>IF(DI25="","",CONCATENATE(競技者データ入力シート!D31,競技者データ入力シート!E31))</f>
        <v/>
      </c>
      <c r="DK25" s="348" t="str">
        <f t="shared" si="4"/>
        <v/>
      </c>
      <c r="DL25" s="348" t="str">
        <f>IF(DK25="","",CONCATENATE(競技者データ入力シート!D31,競技者データ入力シート!E31))</f>
        <v/>
      </c>
    </row>
    <row r="26" spans="2:116">
      <c r="B26" s="348" t="str">
        <f>IF(競技者データ入力シート!$S$2="","",競技者データ入力シート!$S$2)</f>
        <v/>
      </c>
      <c r="C26" s="348" t="str">
        <f>IF(競技者データ入力シート!$D32="","",競技者データ入力シート!$S$3)</f>
        <v/>
      </c>
      <c r="D26" s="349" t="str">
        <f>IF(競技者データ入力シート!D32="","",競技者データ入力シート!B32)</f>
        <v/>
      </c>
      <c r="E26" s="348" t="str">
        <f>IF(競技者データ入力シート!D32="","",C26&amp;D26)</f>
        <v/>
      </c>
      <c r="F26" s="348" t="str">
        <f>IF(競技者データ入力シート!D32="","",競技者データ入力シート!$S$2)</f>
        <v/>
      </c>
      <c r="I26" s="348" t="str">
        <f>ASC(IF(競技者データ入力シート!D32="","",競技者データ入力シート!C32))</f>
        <v/>
      </c>
      <c r="J26" s="348" t="str">
        <f>IF(競技者データ入力シート!D32="","",TRIM(競技者データ入力シート!D32)&amp;" "&amp;(TRIM(競技者データ入力シート!E32)))</f>
        <v/>
      </c>
      <c r="K26" s="348" t="str">
        <f>ASC(IF(競技者データ入力シート!F32="","",TRIM(競技者データ入力シート!F32)&amp;" "&amp;(TRIM(競技者データ入力シート!G32))))</f>
        <v/>
      </c>
      <c r="L26" s="348" t="str">
        <f t="shared" si="0"/>
        <v/>
      </c>
      <c r="M26" s="348" t="str">
        <f>ASC(IF(競技者データ入力シート!H32="","",競技者データ入力シート!H32))</f>
        <v/>
      </c>
      <c r="N26" s="348" t="str">
        <f>ASC(IF(競技者データ入力シート!P32="","",競技者データ入力シート!P32))</f>
        <v/>
      </c>
      <c r="O26" s="349" t="str">
        <f>IF(競技者データ入力シート!J32="","",競技者データ入力シート!J32)</f>
        <v/>
      </c>
      <c r="P26" s="349" t="str">
        <f>ASC(IF(競技者データ入力シート!K32="","",競技者データ入力シート!K32))</f>
        <v/>
      </c>
      <c r="Q26" s="348" t="str">
        <f>ASC(IF(競技者データ入力シート!L32="","",競技者データ入力シート!L32))</f>
        <v/>
      </c>
      <c r="R26" s="348" t="str">
        <f>ASC(IF(競技者データ入力シート!M32="","",競技者データ入力シート!M32))</f>
        <v/>
      </c>
      <c r="S26" s="348" t="str">
        <f>IF(競技者データ入力シート!O32="","",競技者データ入力シート!O32)</f>
        <v/>
      </c>
      <c r="T26" s="348" t="str">
        <f>ASC(IF(競技者データ入力シート!N32="","",競技者データ入力シート!N32))</f>
        <v/>
      </c>
      <c r="U26" s="349" t="str">
        <f>IF($O26="","",IF($O26="男",IFERROR(VLOOKUP(競技者データ入力シート!Q32,データ!$B$2:$C$80,2,FALSE),""),IF($O26="女",IFERROR(VLOOKUP(競技者データ入力シート!Q32,データ!$F$2:$G$80,2,FALSE),""))))</f>
        <v/>
      </c>
      <c r="V26" s="347" t="str">
        <f>ASC(IF(競技者データ入力シート!Q32="","",競技者データ入力シート!R32))</f>
        <v/>
      </c>
      <c r="Y26" s="349" t="str">
        <f>IF($O26="","",IF($O26="男",IFERROR(VLOOKUP(競技者データ入力シート!V32,データ!$B$2:$C$80,2,FALSE),""),IF($O26="女",IFERROR(VLOOKUP(競技者データ入力シート!V32,データ!$F$2:$G$80,2,FALSE),""))))</f>
        <v/>
      </c>
      <c r="Z26" s="348" t="str">
        <f>ASC(IF(競技者データ入力シート!V32="","",競技者データ入力シート!W32))</f>
        <v/>
      </c>
      <c r="AC26" s="349"/>
      <c r="AG26" s="349"/>
      <c r="AQ26" s="350"/>
      <c r="AR26" s="350"/>
      <c r="AS26" s="350"/>
      <c r="AT26" s="350"/>
      <c r="AU26" s="350"/>
      <c r="AV26" s="350"/>
      <c r="AX26" s="349"/>
      <c r="AZ26" s="349"/>
      <c r="BA26" s="349"/>
      <c r="BC26" s="350"/>
      <c r="BD26" s="350"/>
      <c r="BE26" s="350"/>
      <c r="BF26" s="350"/>
      <c r="BG26" s="350"/>
      <c r="BH26" s="350"/>
      <c r="BI26" s="350"/>
      <c r="BJ26" s="350"/>
      <c r="BK26" s="350"/>
      <c r="BM26" s="350"/>
      <c r="BN26" s="417" t="str">
        <f>IF(U26="","",(VLOOKUP(U26,データ!$P$2:$Q$21,2,FALSE)))</f>
        <v/>
      </c>
      <c r="BO26" s="417" t="str">
        <f>IF(Y26="","",VLOOKUP(Y26,データ!$P$2:$Q$21,2,FALSE))</f>
        <v/>
      </c>
      <c r="DD26" s="349" t="str">
        <f t="shared" si="1"/>
        <v/>
      </c>
      <c r="DE26" s="349" t="str">
        <f>IF(DD26="","",COUNTIF($DD$2:DD26,DD26))</f>
        <v/>
      </c>
      <c r="DF26" s="349" t="str">
        <f t="shared" si="2"/>
        <v/>
      </c>
      <c r="DG26" s="349" t="str">
        <f>IF(DF26="","",COUNTIF($DF$2:DF26,DF26))</f>
        <v/>
      </c>
      <c r="DI26" s="348" t="str">
        <f t="shared" si="3"/>
        <v/>
      </c>
      <c r="DJ26" s="348" t="str">
        <f>IF(DI26="","",CONCATENATE(競技者データ入力シート!D32,競技者データ入力シート!E32))</f>
        <v/>
      </c>
      <c r="DK26" s="348" t="str">
        <f t="shared" si="4"/>
        <v/>
      </c>
      <c r="DL26" s="348" t="str">
        <f>IF(DK26="","",CONCATENATE(競技者データ入力シート!D32,競技者データ入力シート!E32))</f>
        <v/>
      </c>
    </row>
    <row r="27" spans="2:116">
      <c r="U27" s="349"/>
      <c r="V27" s="347"/>
      <c r="Y27" s="349"/>
      <c r="AC27" s="349"/>
      <c r="AG27" s="349"/>
      <c r="AQ27" s="350"/>
      <c r="AR27" s="350"/>
      <c r="AS27" s="350"/>
      <c r="AT27" s="350"/>
      <c r="AU27" s="350"/>
      <c r="AV27" s="350"/>
      <c r="AX27" s="349"/>
      <c r="AZ27" s="349"/>
      <c r="BA27" s="349"/>
      <c r="BC27" s="350"/>
      <c r="BD27" s="350"/>
      <c r="BE27" s="350"/>
      <c r="BF27" s="350"/>
      <c r="BG27" s="350"/>
      <c r="BH27" s="350"/>
      <c r="BI27" s="350"/>
      <c r="BJ27" s="350"/>
      <c r="BK27" s="350"/>
      <c r="BM27" s="350"/>
      <c r="BO27" s="417" t="str">
        <f>IF(Y27="","",VLOOKUP(Y27,データ!$P$2:$Q$21,2,FALSE))</f>
        <v/>
      </c>
    </row>
    <row r="28" spans="2:116">
      <c r="U28" s="349"/>
      <c r="V28" s="347"/>
      <c r="Y28" s="349"/>
      <c r="AC28" s="349"/>
      <c r="AG28" s="349"/>
      <c r="AQ28" s="350"/>
      <c r="AR28" s="350"/>
      <c r="AS28" s="350"/>
      <c r="AT28" s="350"/>
      <c r="AU28" s="350"/>
      <c r="AV28" s="350"/>
      <c r="AX28" s="349"/>
      <c r="AZ28" s="349"/>
      <c r="BA28" s="349"/>
      <c r="BC28" s="350"/>
      <c r="BD28" s="350"/>
      <c r="BE28" s="350"/>
      <c r="BF28" s="350"/>
      <c r="BG28" s="350"/>
      <c r="BH28" s="350"/>
      <c r="BI28" s="350"/>
      <c r="BJ28" s="350"/>
      <c r="BK28" s="350"/>
      <c r="BM28" s="350"/>
    </row>
    <row r="29" spans="2:116">
      <c r="U29" s="349"/>
      <c r="V29" s="347"/>
      <c r="Y29" s="349"/>
      <c r="AC29" s="349"/>
      <c r="AG29" s="349"/>
      <c r="AQ29" s="350"/>
      <c r="AR29" s="350"/>
      <c r="AS29" s="350"/>
      <c r="AT29" s="350"/>
      <c r="AU29" s="350"/>
      <c r="AV29" s="350"/>
      <c r="AX29" s="349"/>
      <c r="AZ29" s="349"/>
      <c r="BA29" s="349"/>
      <c r="BC29" s="350"/>
      <c r="BD29" s="350"/>
      <c r="BE29" s="350"/>
      <c r="BF29" s="350"/>
      <c r="BG29" s="350"/>
      <c r="BH29" s="350"/>
      <c r="BI29" s="350"/>
      <c r="BJ29" s="350"/>
      <c r="BK29" s="350"/>
      <c r="BM29" s="350"/>
    </row>
    <row r="30" spans="2:116">
      <c r="U30" s="349"/>
      <c r="V30" s="347"/>
      <c r="Y30" s="349"/>
      <c r="AC30" s="349"/>
      <c r="AG30" s="349"/>
      <c r="AQ30" s="350"/>
      <c r="AR30" s="350"/>
      <c r="AS30" s="350"/>
      <c r="AT30" s="350"/>
      <c r="AU30" s="350"/>
      <c r="AV30" s="350"/>
      <c r="AX30" s="349"/>
      <c r="AZ30" s="349"/>
      <c r="BA30" s="349"/>
      <c r="BC30" s="350"/>
      <c r="BD30" s="350"/>
      <c r="BE30" s="350"/>
      <c r="BF30" s="350"/>
      <c r="BG30" s="350"/>
      <c r="BH30" s="350"/>
      <c r="BI30" s="350"/>
      <c r="BJ30" s="350"/>
      <c r="BK30" s="350"/>
      <c r="BM30" s="350"/>
    </row>
    <row r="31" spans="2:116">
      <c r="U31" s="349"/>
      <c r="V31" s="347"/>
      <c r="Y31" s="349"/>
      <c r="AC31" s="349"/>
      <c r="AG31" s="349"/>
      <c r="AQ31" s="350"/>
      <c r="AR31" s="350"/>
      <c r="AS31" s="350"/>
      <c r="AT31" s="350"/>
      <c r="AU31" s="350"/>
      <c r="AV31" s="350"/>
      <c r="AX31" s="349"/>
      <c r="AZ31" s="349"/>
      <c r="BA31" s="349"/>
      <c r="BC31" s="350"/>
      <c r="BD31" s="350"/>
      <c r="BE31" s="350"/>
      <c r="BF31" s="350"/>
      <c r="BG31" s="350"/>
      <c r="BH31" s="350"/>
      <c r="BI31" s="350"/>
      <c r="BJ31" s="350"/>
      <c r="BK31" s="350"/>
      <c r="BM31" s="350"/>
    </row>
    <row r="32" spans="2:116">
      <c r="U32" s="349"/>
      <c r="V32" s="347"/>
      <c r="Y32" s="349"/>
      <c r="AC32" s="349"/>
      <c r="AG32" s="349"/>
      <c r="AQ32" s="350"/>
      <c r="AR32" s="350"/>
      <c r="AS32" s="350"/>
      <c r="AT32" s="350"/>
      <c r="AU32" s="350"/>
      <c r="AV32" s="350"/>
      <c r="AX32" s="349"/>
      <c r="AZ32" s="349"/>
      <c r="BA32" s="349"/>
      <c r="BC32" s="350"/>
      <c r="BD32" s="350"/>
      <c r="BE32" s="350"/>
      <c r="BF32" s="350"/>
      <c r="BG32" s="350"/>
      <c r="BH32" s="350"/>
      <c r="BI32" s="350"/>
      <c r="BJ32" s="350"/>
      <c r="BK32" s="350"/>
      <c r="BM32" s="350"/>
    </row>
    <row r="33" spans="21:65">
      <c r="U33" s="349"/>
      <c r="V33" s="347"/>
      <c r="Y33" s="349"/>
      <c r="AC33" s="349"/>
      <c r="AG33" s="349"/>
      <c r="AQ33" s="350"/>
      <c r="AR33" s="350"/>
      <c r="AS33" s="350"/>
      <c r="AT33" s="350"/>
      <c r="AU33" s="350"/>
      <c r="AV33" s="350"/>
      <c r="AX33" s="349"/>
      <c r="AZ33" s="349"/>
      <c r="BA33" s="349"/>
      <c r="BC33" s="350"/>
      <c r="BD33" s="350"/>
      <c r="BE33" s="350"/>
      <c r="BF33" s="350"/>
      <c r="BG33" s="350"/>
      <c r="BH33" s="350"/>
      <c r="BI33" s="350"/>
      <c r="BJ33" s="350"/>
      <c r="BK33" s="350"/>
      <c r="BM33" s="350"/>
    </row>
    <row r="34" spans="21:65">
      <c r="U34" s="349"/>
      <c r="V34" s="347"/>
      <c r="Y34" s="349"/>
      <c r="AC34" s="349"/>
      <c r="AG34" s="349"/>
      <c r="AQ34" s="350"/>
      <c r="AR34" s="350"/>
      <c r="AS34" s="350"/>
      <c r="AT34" s="350"/>
      <c r="AU34" s="350"/>
      <c r="AV34" s="350"/>
      <c r="AX34" s="349"/>
      <c r="AZ34" s="349"/>
      <c r="BA34" s="349"/>
      <c r="BC34" s="350"/>
      <c r="BD34" s="350"/>
      <c r="BE34" s="350"/>
      <c r="BF34" s="350"/>
      <c r="BG34" s="350"/>
      <c r="BH34" s="350"/>
      <c r="BI34" s="350"/>
      <c r="BJ34" s="350"/>
      <c r="BK34" s="350"/>
      <c r="BM34" s="350"/>
    </row>
    <row r="35" spans="21:65">
      <c r="U35" s="349"/>
      <c r="V35" s="347"/>
      <c r="Y35" s="349"/>
      <c r="AC35" s="349"/>
      <c r="AG35" s="349"/>
      <c r="AQ35" s="350"/>
      <c r="AR35" s="350"/>
      <c r="AS35" s="350"/>
      <c r="AT35" s="350"/>
      <c r="AU35" s="350"/>
      <c r="AV35" s="350"/>
      <c r="AX35" s="349"/>
      <c r="AZ35" s="349"/>
      <c r="BA35" s="349"/>
      <c r="BC35" s="350"/>
      <c r="BD35" s="350"/>
      <c r="BE35" s="350"/>
      <c r="BF35" s="350"/>
      <c r="BG35" s="350"/>
      <c r="BH35" s="350"/>
      <c r="BI35" s="350"/>
      <c r="BJ35" s="350"/>
      <c r="BK35" s="350"/>
      <c r="BM35" s="350"/>
    </row>
    <row r="36" spans="21:65">
      <c r="U36" s="349"/>
      <c r="V36" s="347"/>
      <c r="Y36" s="349"/>
      <c r="AC36" s="349"/>
      <c r="AG36" s="349"/>
      <c r="AQ36" s="350"/>
      <c r="AR36" s="350"/>
      <c r="AS36" s="350"/>
      <c r="AT36" s="350"/>
      <c r="AU36" s="350"/>
      <c r="AV36" s="350"/>
      <c r="AX36" s="349"/>
      <c r="AZ36" s="349"/>
      <c r="BA36" s="349"/>
      <c r="BC36" s="350"/>
      <c r="BD36" s="350"/>
      <c r="BE36" s="350"/>
      <c r="BF36" s="350"/>
      <c r="BG36" s="350"/>
      <c r="BH36" s="350"/>
      <c r="BI36" s="350"/>
      <c r="BJ36" s="350"/>
      <c r="BK36" s="350"/>
      <c r="BM36" s="350"/>
    </row>
    <row r="37" spans="21:65">
      <c r="U37" s="349"/>
      <c r="V37" s="347"/>
      <c r="Y37" s="349"/>
      <c r="AC37" s="349"/>
      <c r="AG37" s="349"/>
      <c r="AQ37" s="350"/>
      <c r="AR37" s="350"/>
      <c r="AS37" s="350"/>
      <c r="AT37" s="350"/>
      <c r="AU37" s="350"/>
      <c r="AV37" s="350"/>
      <c r="AX37" s="349"/>
      <c r="AZ37" s="349"/>
      <c r="BA37" s="349"/>
      <c r="BC37" s="350"/>
      <c r="BD37" s="350"/>
      <c r="BE37" s="350"/>
      <c r="BF37" s="350"/>
      <c r="BG37" s="350"/>
      <c r="BH37" s="350"/>
      <c r="BI37" s="350"/>
      <c r="BJ37" s="350"/>
      <c r="BK37" s="350"/>
      <c r="BM37" s="350"/>
    </row>
    <row r="38" spans="21:65">
      <c r="U38" s="349"/>
      <c r="V38" s="347"/>
      <c r="Y38" s="349"/>
      <c r="AC38" s="349"/>
      <c r="AG38" s="349"/>
      <c r="AQ38" s="350"/>
      <c r="AR38" s="350"/>
      <c r="AS38" s="350"/>
      <c r="AT38" s="350"/>
      <c r="AU38" s="350"/>
      <c r="AV38" s="350"/>
      <c r="AX38" s="349"/>
      <c r="AZ38" s="349"/>
      <c r="BA38" s="349"/>
      <c r="BC38" s="350"/>
      <c r="BD38" s="350"/>
      <c r="BE38" s="350"/>
      <c r="BF38" s="350"/>
      <c r="BG38" s="350"/>
      <c r="BH38" s="350"/>
      <c r="BI38" s="350"/>
      <c r="BJ38" s="350"/>
      <c r="BK38" s="350"/>
      <c r="BM38" s="350"/>
    </row>
    <row r="39" spans="21:65">
      <c r="U39" s="349"/>
      <c r="V39" s="347"/>
      <c r="Y39" s="349"/>
      <c r="AC39" s="349"/>
      <c r="AG39" s="349"/>
      <c r="AQ39" s="350"/>
      <c r="AR39" s="350"/>
      <c r="AS39" s="350"/>
      <c r="AT39" s="350"/>
      <c r="AU39" s="350"/>
      <c r="AV39" s="350"/>
      <c r="AX39" s="349"/>
      <c r="AZ39" s="349"/>
      <c r="BA39" s="349"/>
      <c r="BC39" s="350"/>
      <c r="BD39" s="350"/>
      <c r="BE39" s="350"/>
      <c r="BF39" s="350"/>
      <c r="BG39" s="350"/>
      <c r="BH39" s="350"/>
      <c r="BI39" s="350"/>
      <c r="BJ39" s="350"/>
      <c r="BK39" s="350"/>
      <c r="BM39" s="350"/>
    </row>
    <row r="40" spans="21:65">
      <c r="U40" s="349"/>
      <c r="V40" s="347"/>
      <c r="Y40" s="349"/>
      <c r="AC40" s="349"/>
      <c r="AG40" s="349"/>
      <c r="AQ40" s="350"/>
      <c r="AR40" s="350"/>
      <c r="AS40" s="350"/>
      <c r="AT40" s="350"/>
      <c r="AU40" s="350"/>
      <c r="AV40" s="350"/>
      <c r="AX40" s="349"/>
      <c r="AZ40" s="349"/>
      <c r="BA40" s="349"/>
      <c r="BC40" s="350"/>
      <c r="BD40" s="350"/>
      <c r="BE40" s="350"/>
      <c r="BF40" s="350"/>
      <c r="BG40" s="350"/>
      <c r="BH40" s="350"/>
      <c r="BI40" s="350"/>
      <c r="BJ40" s="350"/>
      <c r="BK40" s="350"/>
      <c r="BM40" s="350"/>
    </row>
    <row r="41" spans="21:65">
      <c r="U41" s="349"/>
      <c r="V41" s="347"/>
      <c r="Y41" s="349"/>
      <c r="AC41" s="349"/>
      <c r="AG41" s="349"/>
      <c r="AQ41" s="350"/>
      <c r="AR41" s="350"/>
      <c r="AS41" s="350"/>
      <c r="AT41" s="350"/>
      <c r="AU41" s="350"/>
      <c r="AV41" s="350"/>
      <c r="AX41" s="349"/>
      <c r="AZ41" s="349"/>
      <c r="BA41" s="349"/>
      <c r="BC41" s="350"/>
      <c r="BD41" s="350"/>
      <c r="BE41" s="350"/>
      <c r="BF41" s="350"/>
      <c r="BG41" s="350"/>
      <c r="BH41" s="350"/>
      <c r="BI41" s="350"/>
      <c r="BJ41" s="350"/>
      <c r="BK41" s="350"/>
      <c r="BM41" s="350"/>
    </row>
    <row r="42" spans="21:65">
      <c r="U42" s="349"/>
      <c r="V42" s="347"/>
      <c r="Y42" s="349"/>
      <c r="AC42" s="349"/>
      <c r="AG42" s="349"/>
      <c r="AQ42" s="350"/>
      <c r="AR42" s="350"/>
      <c r="AS42" s="350"/>
      <c r="AT42" s="350"/>
      <c r="AU42" s="350"/>
      <c r="AV42" s="350"/>
      <c r="AX42" s="349"/>
      <c r="AZ42" s="349"/>
      <c r="BA42" s="349"/>
      <c r="BC42" s="350"/>
      <c r="BD42" s="350"/>
      <c r="BE42" s="350"/>
      <c r="BF42" s="350"/>
      <c r="BG42" s="350"/>
      <c r="BH42" s="350"/>
      <c r="BI42" s="350"/>
      <c r="BJ42" s="350"/>
      <c r="BK42" s="350"/>
      <c r="BM42" s="350"/>
    </row>
    <row r="43" spans="21:65">
      <c r="U43" s="349"/>
      <c r="V43" s="347"/>
      <c r="Y43" s="349"/>
      <c r="AC43" s="349"/>
      <c r="AG43" s="349"/>
      <c r="AQ43" s="350"/>
      <c r="AR43" s="350"/>
      <c r="AS43" s="350"/>
      <c r="AT43" s="350"/>
      <c r="AU43" s="350"/>
      <c r="AV43" s="350"/>
      <c r="AX43" s="349"/>
      <c r="AZ43" s="349"/>
      <c r="BA43" s="349"/>
      <c r="BC43" s="350"/>
      <c r="BD43" s="350"/>
      <c r="BE43" s="350"/>
      <c r="BF43" s="350"/>
      <c r="BG43" s="350"/>
      <c r="BH43" s="350"/>
      <c r="BI43" s="350"/>
      <c r="BJ43" s="350"/>
      <c r="BK43" s="350"/>
      <c r="BM43" s="350"/>
    </row>
    <row r="44" spans="21:65">
      <c r="U44" s="349"/>
      <c r="V44" s="347"/>
      <c r="Y44" s="349"/>
      <c r="AC44" s="349"/>
      <c r="AG44" s="349"/>
      <c r="AQ44" s="350"/>
      <c r="AR44" s="350"/>
      <c r="AS44" s="350"/>
      <c r="AT44" s="350"/>
      <c r="AU44" s="350"/>
      <c r="AV44" s="350"/>
      <c r="AX44" s="349"/>
      <c r="AZ44" s="349"/>
      <c r="BA44" s="349"/>
      <c r="BC44" s="350"/>
      <c r="BD44" s="350"/>
      <c r="BE44" s="350"/>
      <c r="BF44" s="350"/>
      <c r="BG44" s="350"/>
      <c r="BH44" s="350"/>
      <c r="BI44" s="350"/>
      <c r="BJ44" s="350"/>
      <c r="BK44" s="350"/>
      <c r="BM44" s="350"/>
    </row>
    <row r="45" spans="21:65">
      <c r="U45" s="349"/>
      <c r="V45" s="347"/>
      <c r="Y45" s="349"/>
      <c r="AC45" s="349"/>
      <c r="AG45" s="349"/>
      <c r="AQ45" s="350"/>
      <c r="AR45" s="350"/>
      <c r="AS45" s="350"/>
      <c r="AT45" s="350"/>
      <c r="AU45" s="350"/>
      <c r="AV45" s="350"/>
      <c r="AX45" s="349"/>
      <c r="AZ45" s="349"/>
      <c r="BA45" s="349"/>
      <c r="BC45" s="350"/>
      <c r="BD45" s="350"/>
      <c r="BE45" s="350"/>
      <c r="BF45" s="350"/>
      <c r="BG45" s="350"/>
      <c r="BH45" s="350"/>
      <c r="BI45" s="350"/>
      <c r="BJ45" s="350"/>
      <c r="BK45" s="350"/>
      <c r="BM45" s="350"/>
    </row>
    <row r="46" spans="21:65">
      <c r="U46" s="349"/>
      <c r="V46" s="347"/>
      <c r="Y46" s="349"/>
      <c r="AC46" s="349"/>
      <c r="AG46" s="349"/>
      <c r="AQ46" s="350"/>
      <c r="AR46" s="350"/>
      <c r="AS46" s="350"/>
      <c r="AT46" s="350"/>
      <c r="AU46" s="350"/>
      <c r="AV46" s="350"/>
      <c r="AX46" s="349"/>
      <c r="AZ46" s="349"/>
      <c r="BA46" s="349"/>
      <c r="BC46" s="350"/>
      <c r="BD46" s="350"/>
      <c r="BE46" s="350"/>
      <c r="BF46" s="350"/>
      <c r="BG46" s="350"/>
      <c r="BH46" s="350"/>
      <c r="BI46" s="350"/>
      <c r="BJ46" s="350"/>
      <c r="BK46" s="350"/>
      <c r="BM46" s="350"/>
    </row>
    <row r="47" spans="21:65">
      <c r="U47" s="349"/>
      <c r="V47" s="347"/>
      <c r="Y47" s="349"/>
      <c r="AC47" s="349"/>
      <c r="AG47" s="349"/>
      <c r="AQ47" s="350"/>
      <c r="AR47" s="350"/>
      <c r="AS47" s="350"/>
      <c r="AT47" s="350"/>
      <c r="AU47" s="350"/>
      <c r="AV47" s="350"/>
      <c r="AX47" s="349"/>
      <c r="AZ47" s="349"/>
      <c r="BA47" s="349"/>
      <c r="BC47" s="350"/>
      <c r="BD47" s="350"/>
      <c r="BE47" s="350"/>
      <c r="BF47" s="350"/>
      <c r="BG47" s="350"/>
      <c r="BH47" s="350"/>
      <c r="BI47" s="350"/>
      <c r="BJ47" s="350"/>
      <c r="BK47" s="350"/>
      <c r="BM47" s="350"/>
    </row>
    <row r="48" spans="21:65">
      <c r="U48" s="349"/>
      <c r="V48" s="347"/>
      <c r="Y48" s="349"/>
      <c r="AC48" s="349"/>
      <c r="AG48" s="349"/>
      <c r="AQ48" s="350"/>
      <c r="AR48" s="350"/>
      <c r="AS48" s="350"/>
      <c r="AT48" s="350"/>
      <c r="AU48" s="350"/>
      <c r="AV48" s="350"/>
      <c r="AX48" s="349"/>
      <c r="AZ48" s="349"/>
      <c r="BA48" s="349"/>
      <c r="BC48" s="350"/>
      <c r="BD48" s="350"/>
      <c r="BE48" s="350"/>
      <c r="BF48" s="350"/>
      <c r="BG48" s="350"/>
      <c r="BH48" s="350"/>
      <c r="BI48" s="350"/>
      <c r="BJ48" s="350"/>
      <c r="BK48" s="350"/>
      <c r="BM48" s="350"/>
    </row>
    <row r="49" spans="4:67">
      <c r="U49" s="349"/>
      <c r="V49" s="347"/>
      <c r="Y49" s="349"/>
      <c r="AC49" s="349"/>
      <c r="AG49" s="349"/>
      <c r="AQ49" s="350"/>
      <c r="AR49" s="350"/>
      <c r="AS49" s="350"/>
      <c r="AT49" s="350"/>
      <c r="AU49" s="350"/>
      <c r="AV49" s="350"/>
      <c r="AX49" s="349"/>
      <c r="AZ49" s="349"/>
      <c r="BA49" s="349"/>
      <c r="BC49" s="350"/>
      <c r="BD49" s="350"/>
      <c r="BE49" s="350"/>
      <c r="BF49" s="350"/>
      <c r="BG49" s="350"/>
      <c r="BH49" s="350"/>
      <c r="BI49" s="350"/>
      <c r="BJ49" s="350"/>
      <c r="BK49" s="350"/>
      <c r="BM49" s="350"/>
    </row>
    <row r="50" spans="4:67">
      <c r="U50" s="349"/>
      <c r="V50" s="347"/>
      <c r="Y50" s="349"/>
      <c r="AC50" s="349"/>
      <c r="AG50" s="349"/>
      <c r="AQ50" s="350"/>
      <c r="AR50" s="350"/>
      <c r="AS50" s="350"/>
      <c r="AT50" s="350"/>
      <c r="AU50" s="350"/>
      <c r="AV50" s="350"/>
      <c r="AX50" s="349"/>
      <c r="AZ50" s="349"/>
      <c r="BA50" s="349"/>
      <c r="BC50" s="350"/>
      <c r="BD50" s="350"/>
      <c r="BE50" s="350"/>
      <c r="BF50" s="350"/>
      <c r="BG50" s="350"/>
      <c r="BH50" s="350"/>
      <c r="BI50" s="350"/>
      <c r="BJ50" s="350"/>
      <c r="BK50" s="350"/>
      <c r="BM50" s="350"/>
    </row>
    <row r="51" spans="4:67">
      <c r="U51" s="349"/>
      <c r="V51" s="347"/>
      <c r="Y51" s="349"/>
      <c r="AC51" s="349"/>
      <c r="AG51" s="349"/>
      <c r="AQ51" s="350"/>
      <c r="AR51" s="350"/>
      <c r="AS51" s="350"/>
      <c r="AT51" s="350"/>
      <c r="AU51" s="350"/>
      <c r="AV51" s="350"/>
      <c r="AX51" s="349"/>
      <c r="AZ51" s="349"/>
      <c r="BA51" s="349"/>
      <c r="BC51" s="350"/>
      <c r="BD51" s="350"/>
      <c r="BE51" s="350"/>
      <c r="BF51" s="350"/>
      <c r="BG51" s="350"/>
      <c r="BH51" s="350"/>
      <c r="BI51" s="350"/>
      <c r="BJ51" s="350"/>
      <c r="BK51" s="350"/>
      <c r="BM51" s="350"/>
    </row>
    <row r="52" spans="4:67">
      <c r="U52" s="349"/>
      <c r="V52" s="347"/>
      <c r="Y52" s="349"/>
      <c r="AC52" s="349"/>
      <c r="AG52" s="349"/>
      <c r="AQ52" s="350"/>
      <c r="AR52" s="350"/>
      <c r="AS52" s="350"/>
      <c r="AT52" s="350"/>
      <c r="AU52" s="350"/>
      <c r="AV52" s="350"/>
      <c r="AX52" s="349"/>
      <c r="AZ52" s="349"/>
      <c r="BA52" s="349"/>
      <c r="BC52" s="350"/>
      <c r="BD52" s="350"/>
      <c r="BE52" s="350"/>
      <c r="BF52" s="350"/>
      <c r="BG52" s="350"/>
      <c r="BH52" s="350"/>
      <c r="BI52" s="350"/>
      <c r="BJ52" s="350"/>
      <c r="BK52" s="350"/>
      <c r="BM52" s="350"/>
    </row>
    <row r="53" spans="4:67">
      <c r="U53" s="349"/>
      <c r="V53" s="347"/>
      <c r="Y53" s="349"/>
      <c r="AC53" s="349"/>
      <c r="AG53" s="349"/>
      <c r="AQ53" s="350"/>
      <c r="AR53" s="350"/>
      <c r="AS53" s="350"/>
      <c r="AT53" s="350"/>
      <c r="AU53" s="350"/>
      <c r="AV53" s="350"/>
      <c r="AX53" s="349"/>
      <c r="AZ53" s="349"/>
      <c r="BA53" s="349"/>
      <c r="BC53" s="350"/>
      <c r="BD53" s="350"/>
      <c r="BE53" s="350"/>
      <c r="BF53" s="350"/>
      <c r="BG53" s="350"/>
      <c r="BH53" s="350"/>
      <c r="BI53" s="350"/>
      <c r="BJ53" s="350"/>
      <c r="BK53" s="350"/>
      <c r="BM53" s="350"/>
    </row>
    <row r="54" spans="4:67">
      <c r="D54" s="349">
        <v>1</v>
      </c>
      <c r="E54" s="348">
        <v>2</v>
      </c>
      <c r="F54" s="348">
        <v>3</v>
      </c>
      <c r="G54" s="348">
        <v>4</v>
      </c>
      <c r="H54" s="348">
        <v>5</v>
      </c>
      <c r="I54" s="348">
        <v>6</v>
      </c>
      <c r="J54" s="348">
        <v>7</v>
      </c>
      <c r="K54" s="348">
        <v>8</v>
      </c>
      <c r="L54" s="348">
        <v>9</v>
      </c>
      <c r="M54" s="348">
        <v>10</v>
      </c>
      <c r="N54" s="348">
        <v>11</v>
      </c>
      <c r="O54" s="349">
        <v>12</v>
      </c>
      <c r="P54" s="349">
        <v>13</v>
      </c>
      <c r="Q54" s="348">
        <v>14</v>
      </c>
      <c r="R54" s="348">
        <v>15</v>
      </c>
      <c r="S54" s="348">
        <v>16</v>
      </c>
      <c r="T54" s="348">
        <v>17</v>
      </c>
      <c r="U54" s="348">
        <v>18</v>
      </c>
      <c r="V54" s="348">
        <v>19</v>
      </c>
      <c r="W54" s="348">
        <v>20</v>
      </c>
      <c r="X54" s="348">
        <v>21</v>
      </c>
      <c r="Y54" s="348">
        <v>22</v>
      </c>
      <c r="Z54" s="348">
        <v>23</v>
      </c>
      <c r="AA54" s="348">
        <v>24</v>
      </c>
      <c r="AB54" s="348">
        <v>25</v>
      </c>
      <c r="AC54" s="348">
        <v>26</v>
      </c>
      <c r="AD54" s="348">
        <v>27</v>
      </c>
      <c r="AE54" s="348">
        <v>28</v>
      </c>
      <c r="AF54" s="348">
        <v>29</v>
      </c>
      <c r="AG54" s="348">
        <v>30</v>
      </c>
      <c r="AH54" s="348">
        <v>31</v>
      </c>
      <c r="AI54" s="348">
        <v>32</v>
      </c>
      <c r="AJ54" s="348">
        <v>33</v>
      </c>
      <c r="AK54" s="348">
        <v>34</v>
      </c>
      <c r="AL54" s="348">
        <v>35</v>
      </c>
      <c r="AM54" s="348">
        <v>36</v>
      </c>
      <c r="AN54" s="348">
        <v>37</v>
      </c>
      <c r="AO54" s="348">
        <v>38</v>
      </c>
      <c r="AP54" s="348">
        <v>39</v>
      </c>
      <c r="AQ54" s="348">
        <v>40</v>
      </c>
      <c r="AR54" s="348">
        <v>41</v>
      </c>
      <c r="AS54" s="348">
        <v>42</v>
      </c>
      <c r="AT54" s="348">
        <v>43</v>
      </c>
      <c r="AU54" s="348">
        <v>44</v>
      </c>
      <c r="AV54" s="348">
        <v>45</v>
      </c>
      <c r="AW54" s="348">
        <v>46</v>
      </c>
      <c r="AX54" s="348">
        <v>47</v>
      </c>
      <c r="AY54" s="348">
        <v>48</v>
      </c>
      <c r="AZ54" s="348">
        <v>49</v>
      </c>
      <c r="BA54" s="348">
        <v>50</v>
      </c>
      <c r="BB54" s="348">
        <v>51</v>
      </c>
      <c r="BC54" s="348">
        <v>52</v>
      </c>
      <c r="BD54" s="348">
        <v>53</v>
      </c>
      <c r="BE54" s="348">
        <v>54</v>
      </c>
      <c r="BF54" s="348">
        <v>55</v>
      </c>
      <c r="BG54" s="348">
        <v>56</v>
      </c>
      <c r="BH54" s="348">
        <v>57</v>
      </c>
      <c r="BI54" s="348">
        <v>58</v>
      </c>
      <c r="BJ54" s="348">
        <v>59</v>
      </c>
      <c r="BK54" s="348">
        <v>60</v>
      </c>
      <c r="BL54" s="348">
        <v>61</v>
      </c>
      <c r="BM54" s="348">
        <v>62</v>
      </c>
      <c r="BN54" s="417">
        <v>63</v>
      </c>
      <c r="BO54" s="417">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B371"/>
  <sheetViews>
    <sheetView zoomScale="110" zoomScaleNormal="110" workbookViewId="0">
      <selection activeCell="A2" sqref="A2"/>
    </sheetView>
  </sheetViews>
  <sheetFormatPr defaultRowHeight="13.3"/>
  <cols>
    <col min="1" max="2" width="18.4609375" style="6" customWidth="1"/>
    <col min="3" max="3" width="5.07421875" style="7" bestFit="1" customWidth="1"/>
    <col min="4" max="4" width="4.4609375" style="7" bestFit="1" customWidth="1"/>
    <col min="5" max="6" width="18.4609375" style="6" customWidth="1"/>
    <col min="7" max="7" width="5.07421875" style="7" bestFit="1" customWidth="1"/>
    <col min="8" max="8" width="4.4609375" style="7"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1.4609375" bestFit="1"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23046875" style="1" bestFit="1" customWidth="1"/>
    <col min="24" max="24" width="12.23046875" bestFit="1" customWidth="1"/>
    <col min="25" max="25" width="5.15234375" style="1" bestFit="1" customWidth="1"/>
  </cols>
  <sheetData>
    <row r="1" spans="1:28" s="147" customFormat="1" ht="24" customHeight="1">
      <c r="A1" s="141" t="s">
        <v>0</v>
      </c>
      <c r="B1" s="141" t="s">
        <v>1</v>
      </c>
      <c r="C1" s="142" t="s">
        <v>2</v>
      </c>
      <c r="D1" s="142" t="s">
        <v>3</v>
      </c>
      <c r="E1" s="143" t="s">
        <v>4</v>
      </c>
      <c r="F1" s="143" t="s">
        <v>1</v>
      </c>
      <c r="G1" s="144" t="s">
        <v>2</v>
      </c>
      <c r="H1" s="144" t="s">
        <v>3</v>
      </c>
      <c r="J1" s="148" t="s">
        <v>5</v>
      </c>
      <c r="K1" s="148" t="s">
        <v>6</v>
      </c>
      <c r="L1" s="149"/>
      <c r="M1" s="150" t="s">
        <v>7</v>
      </c>
      <c r="N1" s="150" t="s">
        <v>8</v>
      </c>
      <c r="P1" s="8" t="s">
        <v>352</v>
      </c>
      <c r="Q1" s="2" t="s">
        <v>353</v>
      </c>
      <c r="R1" s="3" t="s">
        <v>9</v>
      </c>
      <c r="S1" s="3" t="s">
        <v>351</v>
      </c>
      <c r="T1" s="4" t="s">
        <v>10</v>
      </c>
      <c r="U1" s="4" t="s">
        <v>350</v>
      </c>
      <c r="W1" s="145" t="s">
        <v>137</v>
      </c>
      <c r="X1" s="146" t="s">
        <v>138</v>
      </c>
      <c r="Y1" s="140" t="s">
        <v>354</v>
      </c>
    </row>
    <row r="2" spans="1:28">
      <c r="A2" s="5" t="s">
        <v>419</v>
      </c>
      <c r="B2" s="5" t="s">
        <v>419</v>
      </c>
      <c r="C2" s="7">
        <v>1</v>
      </c>
      <c r="D2" s="7">
        <v>43</v>
      </c>
      <c r="E2" s="5" t="s">
        <v>428</v>
      </c>
      <c r="F2" s="5" t="s">
        <v>428</v>
      </c>
      <c r="G2" s="7">
        <v>10</v>
      </c>
      <c r="H2" s="7">
        <v>40</v>
      </c>
      <c r="I2" s="5"/>
      <c r="J2" s="5" t="s">
        <v>11</v>
      </c>
      <c r="K2" s="7">
        <v>1</v>
      </c>
      <c r="L2" s="5"/>
      <c r="M2" s="5" t="s">
        <v>12</v>
      </c>
      <c r="N2" s="7" t="s">
        <v>339</v>
      </c>
      <c r="O2" s="5"/>
      <c r="P2" s="7">
        <v>1</v>
      </c>
      <c r="Q2" s="5" t="s">
        <v>419</v>
      </c>
      <c r="R2" s="7"/>
      <c r="S2" s="5"/>
      <c r="T2" s="7"/>
      <c r="U2" s="5"/>
      <c r="W2" s="9">
        <v>101</v>
      </c>
      <c r="X2" s="12" t="s">
        <v>139</v>
      </c>
      <c r="Y2" s="1" t="s">
        <v>136</v>
      </c>
      <c r="AA2" t="s">
        <v>502</v>
      </c>
      <c r="AB2" t="s">
        <v>503</v>
      </c>
    </row>
    <row r="3" spans="1:28">
      <c r="A3" s="5" t="s">
        <v>420</v>
      </c>
      <c r="B3" s="5" t="s">
        <v>420</v>
      </c>
      <c r="C3" s="7">
        <v>2</v>
      </c>
      <c r="D3" s="7">
        <v>48</v>
      </c>
      <c r="E3" s="5" t="s">
        <v>429</v>
      </c>
      <c r="F3" s="5" t="s">
        <v>429</v>
      </c>
      <c r="G3" s="7">
        <v>11</v>
      </c>
      <c r="H3" s="7">
        <v>45</v>
      </c>
      <c r="I3" s="5"/>
      <c r="J3" s="5" t="s">
        <v>13</v>
      </c>
      <c r="K3" s="7">
        <v>2</v>
      </c>
      <c r="L3" s="5"/>
      <c r="M3" s="5" t="s">
        <v>14</v>
      </c>
      <c r="N3" s="7" t="s">
        <v>340</v>
      </c>
      <c r="O3" s="5"/>
      <c r="P3" s="7">
        <v>2</v>
      </c>
      <c r="Q3" s="5" t="s">
        <v>420</v>
      </c>
      <c r="R3" s="7"/>
      <c r="S3" s="5"/>
      <c r="T3" s="7"/>
      <c r="U3" s="5"/>
      <c r="W3" s="9">
        <v>201</v>
      </c>
      <c r="X3" s="12" t="s">
        <v>140</v>
      </c>
      <c r="Y3" s="1" t="s">
        <v>341</v>
      </c>
      <c r="AA3" t="s">
        <v>504</v>
      </c>
      <c r="AB3" t="s">
        <v>339</v>
      </c>
    </row>
    <row r="4" spans="1:28">
      <c r="A4" s="5" t="s">
        <v>421</v>
      </c>
      <c r="B4" s="5" t="s">
        <v>421</v>
      </c>
      <c r="C4" s="7">
        <v>3</v>
      </c>
      <c r="D4" s="7">
        <v>53</v>
      </c>
      <c r="E4" s="5" t="s">
        <v>430</v>
      </c>
      <c r="F4" s="5" t="s">
        <v>430</v>
      </c>
      <c r="G4" s="7">
        <v>12</v>
      </c>
      <c r="H4" s="7">
        <v>50</v>
      </c>
      <c r="I4" s="5"/>
      <c r="J4" s="5" t="s">
        <v>15</v>
      </c>
      <c r="K4" s="7">
        <v>3</v>
      </c>
      <c r="L4" s="5"/>
      <c r="M4" s="5" t="s">
        <v>16</v>
      </c>
      <c r="N4" s="7" t="s">
        <v>342</v>
      </c>
      <c r="O4" s="5"/>
      <c r="P4" s="7">
        <v>3</v>
      </c>
      <c r="Q4" s="5" t="s">
        <v>421</v>
      </c>
      <c r="R4" s="7"/>
      <c r="S4" s="5"/>
      <c r="T4" s="7"/>
      <c r="U4" s="5"/>
      <c r="W4" s="9">
        <v>202</v>
      </c>
      <c r="X4" s="12" t="s">
        <v>141</v>
      </c>
      <c r="Y4" s="1" t="s">
        <v>343</v>
      </c>
      <c r="AA4" t="s">
        <v>505</v>
      </c>
      <c r="AB4" t="s">
        <v>340</v>
      </c>
    </row>
    <row r="5" spans="1:28">
      <c r="A5" s="5" t="s">
        <v>422</v>
      </c>
      <c r="B5" s="5" t="s">
        <v>422</v>
      </c>
      <c r="C5" s="7">
        <v>4</v>
      </c>
      <c r="D5" s="7">
        <v>57</v>
      </c>
      <c r="E5" s="5" t="s">
        <v>431</v>
      </c>
      <c r="F5" s="5" t="s">
        <v>431</v>
      </c>
      <c r="G5" s="7">
        <v>13</v>
      </c>
      <c r="H5" s="7">
        <v>55</v>
      </c>
      <c r="I5" s="5"/>
      <c r="J5" s="5" t="s">
        <v>17</v>
      </c>
      <c r="K5" s="7">
        <v>4</v>
      </c>
      <c r="L5" s="5"/>
      <c r="M5" s="5" t="s">
        <v>457</v>
      </c>
      <c r="N5" s="7" t="s">
        <v>344</v>
      </c>
      <c r="O5" s="5"/>
      <c r="P5" s="7">
        <v>4</v>
      </c>
      <c r="Q5" s="5" t="s">
        <v>422</v>
      </c>
      <c r="R5" s="7"/>
      <c r="S5" s="5"/>
      <c r="T5" s="7"/>
      <c r="U5" s="5"/>
      <c r="W5" s="9">
        <v>203</v>
      </c>
      <c r="X5" s="12" t="s">
        <v>142</v>
      </c>
      <c r="Y5" s="1" t="s">
        <v>345</v>
      </c>
      <c r="AA5" t="s">
        <v>506</v>
      </c>
      <c r="AB5" t="s">
        <v>507</v>
      </c>
    </row>
    <row r="6" spans="1:28">
      <c r="A6" s="5" t="s">
        <v>423</v>
      </c>
      <c r="B6" s="5" t="s">
        <v>423</v>
      </c>
      <c r="C6" s="7">
        <v>5</v>
      </c>
      <c r="D6" s="7">
        <v>42</v>
      </c>
      <c r="E6" s="5" t="s">
        <v>432</v>
      </c>
      <c r="F6" s="5" t="s">
        <v>432</v>
      </c>
      <c r="G6" s="7">
        <v>14</v>
      </c>
      <c r="H6" s="7">
        <v>40</v>
      </c>
      <c r="I6" s="5"/>
      <c r="J6" s="5" t="s">
        <v>19</v>
      </c>
      <c r="K6" s="7">
        <v>5</v>
      </c>
      <c r="L6" s="5"/>
      <c r="M6" s="5"/>
      <c r="N6" s="7"/>
      <c r="O6" s="5"/>
      <c r="P6" s="7">
        <v>5</v>
      </c>
      <c r="Q6" s="5" t="s">
        <v>423</v>
      </c>
      <c r="R6" s="7"/>
      <c r="S6" s="5"/>
      <c r="T6" s="5"/>
      <c r="U6" s="5"/>
      <c r="W6" s="9">
        <v>204</v>
      </c>
      <c r="X6" s="12" t="s">
        <v>143</v>
      </c>
      <c r="Y6" s="1" t="s">
        <v>346</v>
      </c>
      <c r="AA6" t="s">
        <v>500</v>
      </c>
    </row>
    <row r="7" spans="1:28">
      <c r="A7" s="5" t="s">
        <v>424</v>
      </c>
      <c r="B7" s="5" t="s">
        <v>424</v>
      </c>
      <c r="C7" s="7">
        <v>6</v>
      </c>
      <c r="D7" s="7">
        <v>47</v>
      </c>
      <c r="E7" s="5" t="s">
        <v>433</v>
      </c>
      <c r="F7" s="5" t="s">
        <v>433</v>
      </c>
      <c r="G7" s="7">
        <v>15</v>
      </c>
      <c r="H7" s="7">
        <v>45</v>
      </c>
      <c r="I7" s="5"/>
      <c r="J7" s="5" t="s">
        <v>21</v>
      </c>
      <c r="K7" s="7">
        <v>6</v>
      </c>
      <c r="L7" s="5"/>
      <c r="M7" s="5"/>
      <c r="N7" s="5"/>
      <c r="O7" s="5"/>
      <c r="P7" s="7">
        <v>6</v>
      </c>
      <c r="Q7" s="5" t="s">
        <v>424</v>
      </c>
      <c r="R7" s="7"/>
      <c r="S7" s="5"/>
      <c r="T7" s="5"/>
      <c r="U7" s="5"/>
      <c r="W7" s="9">
        <v>205</v>
      </c>
      <c r="X7" s="12" t="s">
        <v>144</v>
      </c>
      <c r="Y7" s="1" t="s">
        <v>347</v>
      </c>
      <c r="AA7" t="s">
        <v>508</v>
      </c>
    </row>
    <row r="8" spans="1:28">
      <c r="A8" s="5" t="s">
        <v>425</v>
      </c>
      <c r="B8" s="5" t="s">
        <v>425</v>
      </c>
      <c r="C8" s="7">
        <v>7</v>
      </c>
      <c r="D8" s="7">
        <v>52</v>
      </c>
      <c r="E8" s="5" t="s">
        <v>434</v>
      </c>
      <c r="F8" s="5" t="s">
        <v>434</v>
      </c>
      <c r="G8" s="7">
        <v>16</v>
      </c>
      <c r="H8" s="7">
        <v>50</v>
      </c>
      <c r="I8" s="5"/>
      <c r="J8" s="5" t="s">
        <v>22</v>
      </c>
      <c r="K8" s="7">
        <v>7</v>
      </c>
      <c r="L8" s="5"/>
      <c r="M8" s="5"/>
      <c r="N8" s="5"/>
      <c r="O8" s="5"/>
      <c r="P8" s="7">
        <v>7</v>
      </c>
      <c r="Q8" s="5" t="s">
        <v>425</v>
      </c>
      <c r="R8" s="7"/>
      <c r="S8" s="5"/>
      <c r="T8" s="5"/>
      <c r="U8" s="5"/>
      <c r="W8" s="9">
        <v>206</v>
      </c>
      <c r="X8" s="12" t="s">
        <v>145</v>
      </c>
      <c r="Y8" s="1" t="s">
        <v>348</v>
      </c>
    </row>
    <row r="9" spans="1:28">
      <c r="A9" s="5" t="s">
        <v>426</v>
      </c>
      <c r="B9" s="5" t="s">
        <v>426</v>
      </c>
      <c r="C9" s="7">
        <v>8</v>
      </c>
      <c r="D9" s="7">
        <v>57</v>
      </c>
      <c r="E9" s="5" t="s">
        <v>435</v>
      </c>
      <c r="F9" s="5" t="s">
        <v>435</v>
      </c>
      <c r="G9" s="7">
        <v>17</v>
      </c>
      <c r="H9" s="7">
        <v>55</v>
      </c>
      <c r="I9" s="5"/>
      <c r="J9" s="5" t="s">
        <v>23</v>
      </c>
      <c r="K9" s="7">
        <v>8</v>
      </c>
      <c r="L9" s="5"/>
      <c r="M9" s="5"/>
      <c r="N9" s="5"/>
      <c r="O9" s="5"/>
      <c r="P9" s="7">
        <v>8</v>
      </c>
      <c r="Q9" s="5" t="s">
        <v>426</v>
      </c>
      <c r="R9" s="7"/>
      <c r="S9" s="5"/>
      <c r="T9" s="5"/>
      <c r="U9" s="5"/>
      <c r="W9" s="9">
        <v>207</v>
      </c>
      <c r="X9" s="12" t="s">
        <v>146</v>
      </c>
      <c r="Y9" s="1" t="s">
        <v>349</v>
      </c>
    </row>
    <row r="10" spans="1:28">
      <c r="A10" s="5" t="s">
        <v>427</v>
      </c>
      <c r="B10" s="5" t="s">
        <v>427</v>
      </c>
      <c r="C10" s="7">
        <v>9</v>
      </c>
      <c r="D10" s="7">
        <v>46</v>
      </c>
      <c r="E10" s="5" t="s">
        <v>436</v>
      </c>
      <c r="F10" s="5" t="s">
        <v>436</v>
      </c>
      <c r="G10" s="7">
        <v>18</v>
      </c>
      <c r="H10" s="7">
        <v>45</v>
      </c>
      <c r="I10" s="5"/>
      <c r="J10" s="5" t="s">
        <v>24</v>
      </c>
      <c r="K10" s="7">
        <v>9</v>
      </c>
      <c r="L10" s="5"/>
      <c r="M10" s="5"/>
      <c r="N10" s="5"/>
      <c r="O10" s="5"/>
      <c r="P10" s="7">
        <v>9</v>
      </c>
      <c r="Q10" s="5" t="s">
        <v>427</v>
      </c>
      <c r="R10" s="7"/>
      <c r="S10" s="5"/>
      <c r="T10" s="5"/>
      <c r="U10" s="5"/>
      <c r="W10" s="9">
        <v>208</v>
      </c>
      <c r="X10" s="12" t="s">
        <v>147</v>
      </c>
    </row>
    <row r="11" spans="1:28">
      <c r="A11" s="5" t="s">
        <v>461</v>
      </c>
      <c r="B11" s="5" t="s">
        <v>461</v>
      </c>
      <c r="C11" s="7">
        <v>19</v>
      </c>
      <c r="D11" s="7">
        <v>41</v>
      </c>
      <c r="E11" s="5" t="s">
        <v>462</v>
      </c>
      <c r="F11" s="5" t="s">
        <v>462</v>
      </c>
      <c r="G11" s="7">
        <v>20</v>
      </c>
      <c r="H11" s="7">
        <v>39</v>
      </c>
      <c r="I11" s="5"/>
      <c r="J11" s="5" t="s">
        <v>25</v>
      </c>
      <c r="K11" s="7">
        <v>10</v>
      </c>
      <c r="L11" s="5"/>
      <c r="M11" s="5"/>
      <c r="N11" s="5"/>
      <c r="O11" s="5"/>
      <c r="P11" s="7">
        <v>10</v>
      </c>
      <c r="Q11" s="5" t="s">
        <v>428</v>
      </c>
      <c r="R11" s="7"/>
      <c r="S11" s="5"/>
      <c r="T11" s="5"/>
      <c r="U11" s="5"/>
      <c r="W11" s="9">
        <v>209</v>
      </c>
      <c r="X11" s="12" t="s">
        <v>490</v>
      </c>
    </row>
    <row r="12" spans="1:28">
      <c r="A12" s="5"/>
      <c r="B12" s="5"/>
      <c r="E12" s="5"/>
      <c r="F12" s="5"/>
      <c r="I12" s="5"/>
      <c r="J12" s="5" t="s">
        <v>26</v>
      </c>
      <c r="K12" s="7">
        <v>11</v>
      </c>
      <c r="L12" s="5"/>
      <c r="M12" s="5"/>
      <c r="N12" s="5"/>
      <c r="O12" s="5"/>
      <c r="P12" s="7">
        <v>11</v>
      </c>
      <c r="Q12" s="5" t="s">
        <v>429</v>
      </c>
      <c r="R12" s="7"/>
      <c r="S12" s="5"/>
      <c r="T12" s="5"/>
      <c r="U12" s="5"/>
      <c r="W12" s="9">
        <v>210</v>
      </c>
      <c r="X12" s="12" t="s">
        <v>148</v>
      </c>
    </row>
    <row r="13" spans="1:28">
      <c r="A13" s="5"/>
      <c r="B13" s="5"/>
      <c r="E13" s="5"/>
      <c r="F13" s="5"/>
      <c r="I13" s="5"/>
      <c r="J13" s="5" t="s">
        <v>27</v>
      </c>
      <c r="K13" s="7">
        <v>12</v>
      </c>
      <c r="L13" s="5"/>
      <c r="M13" s="5"/>
      <c r="N13" s="5"/>
      <c r="O13" s="5"/>
      <c r="P13" s="7">
        <v>12</v>
      </c>
      <c r="Q13" s="5" t="s">
        <v>430</v>
      </c>
      <c r="R13" s="7"/>
      <c r="S13" s="5"/>
      <c r="T13" s="5"/>
      <c r="U13" s="5"/>
      <c r="W13" s="9">
        <v>211</v>
      </c>
      <c r="X13" s="12" t="s">
        <v>149</v>
      </c>
    </row>
    <row r="14" spans="1:28">
      <c r="A14" s="30"/>
      <c r="B14" s="30"/>
      <c r="C14" s="31"/>
      <c r="D14" s="31"/>
      <c r="E14" s="30"/>
      <c r="F14" s="30"/>
      <c r="G14" s="31"/>
      <c r="H14" s="31"/>
      <c r="I14" s="5"/>
      <c r="J14" s="5" t="s">
        <v>28</v>
      </c>
      <c r="K14" s="7">
        <v>13</v>
      </c>
      <c r="L14" s="5"/>
      <c r="M14" s="5"/>
      <c r="N14" s="5"/>
      <c r="O14" s="5"/>
      <c r="P14" s="7">
        <v>13</v>
      </c>
      <c r="Q14" s="5" t="s">
        <v>431</v>
      </c>
      <c r="R14" s="5"/>
      <c r="S14" s="5"/>
      <c r="T14" s="5"/>
      <c r="U14" s="5"/>
      <c r="W14" s="9">
        <v>212</v>
      </c>
      <c r="X14" s="12" t="s">
        <v>150</v>
      </c>
    </row>
    <row r="15" spans="1:28">
      <c r="A15" s="30"/>
      <c r="B15" s="30"/>
      <c r="C15" s="31"/>
      <c r="D15" s="31"/>
      <c r="E15" s="30"/>
      <c r="F15" s="30"/>
      <c r="G15" s="31"/>
      <c r="H15" s="31"/>
      <c r="I15" s="5"/>
      <c r="J15" s="5" t="s">
        <v>29</v>
      </c>
      <c r="K15" s="7">
        <v>14</v>
      </c>
      <c r="L15" s="5"/>
      <c r="M15" s="5"/>
      <c r="N15" s="5"/>
      <c r="O15" s="5"/>
      <c r="P15" s="7">
        <v>14</v>
      </c>
      <c r="Q15" s="5" t="s">
        <v>432</v>
      </c>
      <c r="R15" s="5"/>
      <c r="S15" s="5"/>
      <c r="T15" s="5"/>
      <c r="U15" s="5"/>
      <c r="W15" s="9">
        <v>213</v>
      </c>
      <c r="X15" s="12" t="s">
        <v>151</v>
      </c>
    </row>
    <row r="16" spans="1:28">
      <c r="A16" s="722"/>
      <c r="B16" s="722"/>
      <c r="C16" s="723"/>
      <c r="D16" s="723"/>
      <c r="E16" s="722"/>
      <c r="F16" s="722"/>
      <c r="G16" s="723"/>
      <c r="H16" s="31"/>
      <c r="I16" s="5"/>
      <c r="J16" s="5" t="s">
        <v>30</v>
      </c>
      <c r="K16" s="7">
        <v>15</v>
      </c>
      <c r="L16" s="5"/>
      <c r="M16" s="5"/>
      <c r="N16" s="5"/>
      <c r="O16" s="5"/>
      <c r="P16" s="7">
        <v>15</v>
      </c>
      <c r="Q16" s="5" t="s">
        <v>433</v>
      </c>
      <c r="R16" s="5"/>
      <c r="S16" s="5"/>
      <c r="T16" s="5"/>
      <c r="U16" s="5"/>
      <c r="W16" s="9">
        <v>214</v>
      </c>
      <c r="X16" s="12" t="s">
        <v>152</v>
      </c>
    </row>
    <row r="17" spans="1:27">
      <c r="A17" s="724">
        <v>29</v>
      </c>
      <c r="B17" s="722" t="s">
        <v>476</v>
      </c>
      <c r="C17" s="723"/>
      <c r="D17" s="723"/>
      <c r="E17" s="724">
        <v>29</v>
      </c>
      <c r="F17" s="722" t="s">
        <v>480</v>
      </c>
      <c r="G17" s="723"/>
      <c r="H17" s="31"/>
      <c r="I17" s="5"/>
      <c r="J17" s="5" t="s">
        <v>31</v>
      </c>
      <c r="K17" s="7">
        <v>16</v>
      </c>
      <c r="L17" s="5"/>
      <c r="M17" s="5"/>
      <c r="N17" s="5"/>
      <c r="O17" s="5"/>
      <c r="P17" s="7">
        <v>16</v>
      </c>
      <c r="Q17" s="5" t="s">
        <v>434</v>
      </c>
      <c r="R17" s="5"/>
      <c r="S17" s="5"/>
      <c r="T17" s="5"/>
      <c r="U17" s="5"/>
      <c r="W17" s="9">
        <v>215</v>
      </c>
      <c r="X17" s="12" t="s">
        <v>153</v>
      </c>
    </row>
    <row r="18" spans="1:27">
      <c r="A18" s="722"/>
      <c r="B18" s="722" t="s">
        <v>420</v>
      </c>
      <c r="C18" s="723">
        <v>2</v>
      </c>
      <c r="D18" s="723"/>
      <c r="E18" s="724"/>
      <c r="F18" s="722" t="s">
        <v>429</v>
      </c>
      <c r="G18" s="723">
        <v>11</v>
      </c>
      <c r="H18" s="31"/>
      <c r="I18" s="5"/>
      <c r="J18" s="5" t="s">
        <v>32</v>
      </c>
      <c r="K18" s="7">
        <v>17</v>
      </c>
      <c r="L18" s="5"/>
      <c r="M18" s="5"/>
      <c r="N18" s="5"/>
      <c r="O18" s="5"/>
      <c r="P18" s="7">
        <v>17</v>
      </c>
      <c r="Q18" s="5" t="s">
        <v>435</v>
      </c>
      <c r="R18" s="5"/>
      <c r="S18" s="5"/>
      <c r="T18" s="5"/>
      <c r="U18" s="5"/>
      <c r="W18" s="9">
        <v>216</v>
      </c>
      <c r="X18" s="12" t="s">
        <v>154</v>
      </c>
    </row>
    <row r="19" spans="1:27">
      <c r="A19" s="722"/>
      <c r="B19" s="725" t="s">
        <v>421</v>
      </c>
      <c r="C19" s="723">
        <v>3</v>
      </c>
      <c r="D19" s="723"/>
      <c r="E19" s="724"/>
      <c r="F19" s="722" t="s">
        <v>430</v>
      </c>
      <c r="G19" s="723">
        <v>12</v>
      </c>
      <c r="H19" s="31"/>
      <c r="I19" s="5"/>
      <c r="J19" s="5" t="s">
        <v>33</v>
      </c>
      <c r="K19" s="7">
        <v>18</v>
      </c>
      <c r="L19" s="5"/>
      <c r="M19" s="5"/>
      <c r="N19" s="5"/>
      <c r="O19" s="5"/>
      <c r="P19" s="7">
        <v>18</v>
      </c>
      <c r="Q19" s="5" t="s">
        <v>436</v>
      </c>
      <c r="R19" s="5"/>
      <c r="S19" s="5"/>
      <c r="T19" s="5"/>
      <c r="U19" s="5"/>
      <c r="W19" s="9">
        <v>217</v>
      </c>
      <c r="X19" s="12" t="s">
        <v>155</v>
      </c>
    </row>
    <row r="20" spans="1:27">
      <c r="A20" s="722"/>
      <c r="B20" s="722"/>
      <c r="C20" s="723"/>
      <c r="D20" s="723"/>
      <c r="E20" s="724"/>
      <c r="F20" s="722"/>
      <c r="G20" s="723"/>
      <c r="H20" s="31"/>
      <c r="I20" s="5"/>
      <c r="J20" s="5" t="s">
        <v>34</v>
      </c>
      <c r="K20" s="7">
        <v>19</v>
      </c>
      <c r="L20" s="5"/>
      <c r="M20" s="5"/>
      <c r="N20" s="5"/>
      <c r="O20" s="5"/>
      <c r="P20" s="7">
        <v>19</v>
      </c>
      <c r="Q20" s="5" t="s">
        <v>461</v>
      </c>
      <c r="R20" s="5"/>
      <c r="S20" s="5"/>
      <c r="T20" s="5"/>
      <c r="U20" s="5"/>
      <c r="W20" s="9">
        <v>218</v>
      </c>
      <c r="X20" s="12" t="s">
        <v>156</v>
      </c>
    </row>
    <row r="21" spans="1:27">
      <c r="A21" s="722"/>
      <c r="B21" s="722" t="s">
        <v>477</v>
      </c>
      <c r="C21" s="723"/>
      <c r="D21" s="723"/>
      <c r="E21" s="724"/>
      <c r="F21" s="722" t="s">
        <v>481</v>
      </c>
      <c r="G21" s="723"/>
      <c r="H21" s="31"/>
      <c r="I21" s="5"/>
      <c r="J21" s="5" t="s">
        <v>35</v>
      </c>
      <c r="K21" s="7">
        <v>20</v>
      </c>
      <c r="L21" s="5"/>
      <c r="M21" s="5"/>
      <c r="N21" s="5"/>
      <c r="O21" s="5"/>
      <c r="P21" s="7">
        <v>20</v>
      </c>
      <c r="Q21" s="5" t="s">
        <v>462</v>
      </c>
      <c r="R21" s="5"/>
      <c r="S21" s="5"/>
      <c r="T21" s="5"/>
      <c r="U21" s="5"/>
      <c r="W21" s="9">
        <v>219</v>
      </c>
      <c r="X21" s="12" t="s">
        <v>157</v>
      </c>
    </row>
    <row r="22" spans="1:27">
      <c r="A22" s="722"/>
      <c r="B22" s="725" t="s">
        <v>424</v>
      </c>
      <c r="C22" s="723">
        <v>6</v>
      </c>
      <c r="D22" s="723"/>
      <c r="E22" s="724"/>
      <c r="F22" s="722" t="s">
        <v>433</v>
      </c>
      <c r="G22" s="723">
        <v>15</v>
      </c>
      <c r="H22" s="31"/>
      <c r="I22" s="5"/>
      <c r="J22" s="5" t="s">
        <v>36</v>
      </c>
      <c r="K22" s="7">
        <v>21</v>
      </c>
      <c r="L22" s="5"/>
      <c r="M22" s="5"/>
      <c r="N22" s="5"/>
      <c r="O22" s="5"/>
      <c r="P22" s="7"/>
      <c r="Q22" s="5"/>
      <c r="R22" s="5"/>
      <c r="S22" s="5"/>
      <c r="T22" s="5"/>
      <c r="U22" s="5"/>
      <c r="W22" s="9">
        <v>220</v>
      </c>
      <c r="X22" s="12" t="s">
        <v>158</v>
      </c>
    </row>
    <row r="23" spans="1:27">
      <c r="A23" s="722"/>
      <c r="B23" s="722" t="s">
        <v>425</v>
      </c>
      <c r="C23" s="723">
        <v>7</v>
      </c>
      <c r="D23" s="723"/>
      <c r="E23" s="724"/>
      <c r="F23" s="722" t="s">
        <v>434</v>
      </c>
      <c r="G23" s="723">
        <v>16</v>
      </c>
      <c r="H23" s="31"/>
      <c r="I23" s="5"/>
      <c r="J23" s="5" t="s">
        <v>37</v>
      </c>
      <c r="K23" s="7">
        <v>22</v>
      </c>
      <c r="L23" s="5"/>
      <c r="M23" s="5"/>
      <c r="N23" s="5"/>
      <c r="O23" s="5"/>
      <c r="P23" s="7"/>
      <c r="Q23" s="5"/>
      <c r="R23" s="5"/>
      <c r="S23" s="5"/>
      <c r="T23" s="5"/>
      <c r="U23" s="5"/>
      <c r="W23" s="9">
        <v>221</v>
      </c>
      <c r="X23" s="12" t="s">
        <v>159</v>
      </c>
    </row>
    <row r="24" spans="1:27">
      <c r="A24" s="722"/>
      <c r="B24" s="722"/>
      <c r="C24" s="723"/>
      <c r="D24" s="723"/>
      <c r="E24" s="724"/>
      <c r="F24" s="722"/>
      <c r="G24" s="723"/>
      <c r="H24" s="31"/>
      <c r="I24" s="5"/>
      <c r="J24" s="5" t="s">
        <v>38</v>
      </c>
      <c r="K24" s="7">
        <v>23</v>
      </c>
      <c r="L24" s="5"/>
      <c r="M24" s="5"/>
      <c r="N24" s="5"/>
      <c r="O24" s="5"/>
      <c r="P24" s="7"/>
      <c r="Q24" s="5"/>
      <c r="R24" s="5"/>
      <c r="S24" s="5"/>
      <c r="T24" s="5"/>
      <c r="U24" s="5"/>
      <c r="W24" s="9">
        <v>222</v>
      </c>
      <c r="X24" s="12" t="s">
        <v>160</v>
      </c>
    </row>
    <row r="25" spans="1:27">
      <c r="A25" s="722"/>
      <c r="B25" s="725" t="s">
        <v>478</v>
      </c>
      <c r="C25" s="723"/>
      <c r="D25" s="723"/>
      <c r="E25" s="724"/>
      <c r="F25" s="722" t="s">
        <v>482</v>
      </c>
      <c r="G25" s="723"/>
      <c r="H25" s="31"/>
      <c r="I25" s="5"/>
      <c r="J25" s="5" t="s">
        <v>39</v>
      </c>
      <c r="K25" s="7">
        <v>24</v>
      </c>
      <c r="L25" s="5"/>
      <c r="M25" s="5"/>
      <c r="N25" s="5"/>
      <c r="O25" s="5"/>
      <c r="P25" s="7"/>
      <c r="Q25" s="5"/>
      <c r="R25" s="5"/>
      <c r="S25" s="5"/>
      <c r="T25" s="5"/>
      <c r="U25" s="5"/>
      <c r="W25" s="9">
        <v>223</v>
      </c>
      <c r="X25" s="12" t="s">
        <v>161</v>
      </c>
    </row>
    <row r="26" spans="1:27">
      <c r="A26" s="722"/>
      <c r="B26" s="722" t="s">
        <v>427</v>
      </c>
      <c r="C26" s="723">
        <v>9</v>
      </c>
      <c r="D26" s="723"/>
      <c r="E26" s="724"/>
      <c r="F26" s="722" t="s">
        <v>436</v>
      </c>
      <c r="G26" s="723">
        <v>18</v>
      </c>
      <c r="H26" s="31"/>
      <c r="I26" s="5"/>
      <c r="J26" s="5" t="s">
        <v>40</v>
      </c>
      <c r="K26" s="7">
        <v>25</v>
      </c>
      <c r="L26" s="5"/>
      <c r="M26" s="5"/>
      <c r="N26" s="5"/>
      <c r="O26" s="5"/>
      <c r="P26" s="7"/>
      <c r="Q26" s="5"/>
      <c r="R26" s="5"/>
      <c r="S26" s="5"/>
      <c r="T26" s="5"/>
      <c r="U26" s="5"/>
      <c r="W26" s="9">
        <v>224</v>
      </c>
      <c r="X26" s="12" t="s">
        <v>162</v>
      </c>
    </row>
    <row r="27" spans="1:27">
      <c r="A27" s="722"/>
      <c r="B27" s="722"/>
      <c r="C27" s="723"/>
      <c r="D27" s="723"/>
      <c r="E27" s="724"/>
      <c r="F27" s="722"/>
      <c r="G27" s="723"/>
      <c r="H27" s="31"/>
      <c r="I27" s="5"/>
      <c r="J27" s="5" t="s">
        <v>41</v>
      </c>
      <c r="K27" s="7">
        <v>26</v>
      </c>
      <c r="L27" s="5"/>
      <c r="M27" s="5"/>
      <c r="N27" s="5"/>
      <c r="O27" s="5"/>
      <c r="P27" s="7"/>
      <c r="Q27" s="5"/>
      <c r="R27" s="5"/>
      <c r="S27" s="5"/>
      <c r="T27" s="5"/>
      <c r="U27" s="5"/>
      <c r="W27" s="9">
        <v>225</v>
      </c>
      <c r="X27" s="12" t="s">
        <v>163</v>
      </c>
    </row>
    <row r="28" spans="1:27">
      <c r="A28" s="722"/>
      <c r="B28" s="722"/>
      <c r="C28" s="723"/>
      <c r="D28" s="723"/>
      <c r="E28" s="724"/>
      <c r="F28" s="722"/>
      <c r="G28" s="723"/>
      <c r="H28" s="31"/>
      <c r="I28" s="5"/>
      <c r="J28" s="5" t="s">
        <v>42</v>
      </c>
      <c r="K28" s="7">
        <v>27</v>
      </c>
      <c r="L28" s="5"/>
      <c r="M28" s="5"/>
      <c r="N28" s="5"/>
      <c r="O28" s="5"/>
      <c r="P28" s="7"/>
      <c r="Q28" s="5"/>
      <c r="R28" s="5"/>
      <c r="S28" s="5"/>
      <c r="T28" s="5"/>
      <c r="U28" s="5"/>
      <c r="W28" s="9">
        <v>226</v>
      </c>
      <c r="X28" s="12" t="s">
        <v>164</v>
      </c>
    </row>
    <row r="29" spans="1:27">
      <c r="A29" s="724">
        <v>30</v>
      </c>
      <c r="B29" s="722" t="s">
        <v>458</v>
      </c>
      <c r="C29" s="723"/>
      <c r="D29" s="723"/>
      <c r="E29" s="724">
        <v>30</v>
      </c>
      <c r="F29" s="722" t="s">
        <v>460</v>
      </c>
      <c r="G29" s="723"/>
      <c r="H29" s="31"/>
      <c r="I29" s="5"/>
      <c r="J29" s="5" t="s">
        <v>43</v>
      </c>
      <c r="K29" s="7">
        <v>28</v>
      </c>
      <c r="L29" s="5"/>
      <c r="M29" s="5"/>
      <c r="N29" s="5"/>
      <c r="O29" s="5"/>
      <c r="P29" s="7"/>
      <c r="Q29" s="5"/>
      <c r="R29" s="5"/>
      <c r="S29" s="5"/>
      <c r="T29" s="5"/>
      <c r="U29" s="5"/>
      <c r="W29" s="9">
        <v>227</v>
      </c>
      <c r="X29" s="12" t="s">
        <v>165</v>
      </c>
    </row>
    <row r="30" spans="1:27">
      <c r="A30" s="722"/>
      <c r="B30" s="722" t="s">
        <v>419</v>
      </c>
      <c r="C30" s="723">
        <v>1</v>
      </c>
      <c r="D30" s="723"/>
      <c r="E30" s="724"/>
      <c r="F30" s="722" t="s">
        <v>428</v>
      </c>
      <c r="G30" s="723">
        <v>10</v>
      </c>
      <c r="H30" s="31"/>
      <c r="I30" s="5"/>
      <c r="J30" s="5" t="s">
        <v>44</v>
      </c>
      <c r="K30" s="7">
        <v>29</v>
      </c>
      <c r="L30" s="5"/>
      <c r="M30" s="5"/>
      <c r="N30" s="5"/>
      <c r="O30" s="5"/>
      <c r="P30" s="7"/>
      <c r="Q30" s="5"/>
      <c r="R30" s="5"/>
      <c r="S30" s="5"/>
      <c r="T30" s="5"/>
      <c r="U30" s="5"/>
      <c r="W30" s="9">
        <v>228</v>
      </c>
      <c r="X30" s="12" t="s">
        <v>166</v>
      </c>
    </row>
    <row r="31" spans="1:27">
      <c r="A31" s="722"/>
      <c r="B31" s="722" t="s">
        <v>422</v>
      </c>
      <c r="C31" s="723">
        <v>4</v>
      </c>
      <c r="D31" s="723"/>
      <c r="E31" s="722"/>
      <c r="F31" s="722" t="s">
        <v>431</v>
      </c>
      <c r="G31" s="723">
        <v>13</v>
      </c>
      <c r="H31" s="31"/>
      <c r="I31" s="5"/>
      <c r="J31" s="5" t="s">
        <v>45</v>
      </c>
      <c r="K31" s="7">
        <v>30</v>
      </c>
      <c r="L31" s="5"/>
      <c r="M31" s="5"/>
      <c r="N31" s="5"/>
      <c r="O31" s="5"/>
      <c r="P31" s="7"/>
      <c r="Q31" s="5"/>
      <c r="R31" s="5"/>
      <c r="S31" s="5"/>
      <c r="T31" s="5"/>
      <c r="U31" s="5"/>
      <c r="W31" s="9">
        <v>229</v>
      </c>
      <c r="X31" s="12" t="s">
        <v>167</v>
      </c>
    </row>
    <row r="32" spans="1:27">
      <c r="A32" s="722"/>
      <c r="B32" s="722"/>
      <c r="C32" s="723"/>
      <c r="D32" s="723"/>
      <c r="E32" s="722"/>
      <c r="F32" s="722"/>
      <c r="G32" s="723"/>
      <c r="H32" s="31"/>
      <c r="I32" s="5"/>
      <c r="J32" s="5" t="s">
        <v>46</v>
      </c>
      <c r="K32" s="7">
        <v>31</v>
      </c>
      <c r="L32" s="5"/>
      <c r="M32" s="5"/>
      <c r="N32" s="5"/>
      <c r="O32" s="5"/>
      <c r="P32" s="7"/>
      <c r="Q32" s="5"/>
      <c r="R32" s="5"/>
      <c r="S32" s="5"/>
      <c r="T32" s="5"/>
      <c r="U32" s="5"/>
      <c r="W32" s="9">
        <v>230</v>
      </c>
      <c r="X32" s="12" t="s">
        <v>168</v>
      </c>
      <c r="AA32" t="s">
        <v>509</v>
      </c>
    </row>
    <row r="33" spans="1:27" ht="14.15">
      <c r="A33" s="726"/>
      <c r="B33" s="722" t="s">
        <v>459</v>
      </c>
      <c r="C33" s="723"/>
      <c r="D33" s="723"/>
      <c r="E33" s="722"/>
      <c r="F33" s="722" t="s">
        <v>483</v>
      </c>
      <c r="G33" s="723"/>
      <c r="H33" s="31"/>
      <c r="I33" s="5"/>
      <c r="J33" s="5" t="s">
        <v>47</v>
      </c>
      <c r="K33" s="7">
        <v>32</v>
      </c>
      <c r="L33" s="5"/>
      <c r="M33" s="5"/>
      <c r="N33" s="5"/>
      <c r="O33" s="5"/>
      <c r="P33" s="7"/>
      <c r="Q33" s="5"/>
      <c r="R33" s="5"/>
      <c r="S33" s="5"/>
      <c r="T33" s="5"/>
      <c r="U33" s="5"/>
      <c r="W33" s="9">
        <v>231</v>
      </c>
      <c r="X33" s="12" t="s">
        <v>169</v>
      </c>
      <c r="AA33" t="s">
        <v>510</v>
      </c>
    </row>
    <row r="34" spans="1:27">
      <c r="A34" s="722"/>
      <c r="B34" s="722" t="s">
        <v>423</v>
      </c>
      <c r="C34" s="723">
        <v>5</v>
      </c>
      <c r="D34" s="723"/>
      <c r="E34" s="722"/>
      <c r="F34" s="722" t="s">
        <v>432</v>
      </c>
      <c r="G34" s="723">
        <v>14</v>
      </c>
      <c r="H34" s="31"/>
      <c r="I34" s="5"/>
      <c r="J34" s="5" t="s">
        <v>48</v>
      </c>
      <c r="K34" s="7">
        <v>33</v>
      </c>
      <c r="L34" s="5"/>
      <c r="M34" s="5"/>
      <c r="N34" s="5"/>
      <c r="O34" s="5"/>
      <c r="P34" s="7"/>
      <c r="Q34" s="5"/>
      <c r="R34" s="5"/>
      <c r="S34" s="5"/>
      <c r="T34" s="5"/>
      <c r="U34" s="5"/>
      <c r="W34" s="9">
        <v>232</v>
      </c>
      <c r="X34" s="12" t="s">
        <v>170</v>
      </c>
      <c r="AA34" t="s">
        <v>511</v>
      </c>
    </row>
    <row r="35" spans="1:27" ht="14.15">
      <c r="A35" s="727"/>
      <c r="B35" s="722" t="s">
        <v>426</v>
      </c>
      <c r="C35" s="723">
        <v>8</v>
      </c>
      <c r="D35" s="723"/>
      <c r="E35" s="722"/>
      <c r="F35" s="722" t="s">
        <v>435</v>
      </c>
      <c r="G35" s="723">
        <v>17</v>
      </c>
      <c r="H35" s="31"/>
      <c r="I35" s="5"/>
      <c r="J35" s="5" t="s">
        <v>49</v>
      </c>
      <c r="K35" s="7">
        <v>34</v>
      </c>
      <c r="L35" s="5"/>
      <c r="M35" s="5"/>
      <c r="N35" s="5"/>
      <c r="O35" s="5"/>
      <c r="P35" s="7"/>
      <c r="Q35" s="5"/>
      <c r="R35" s="5"/>
      <c r="S35" s="5"/>
      <c r="T35" s="5"/>
      <c r="U35" s="5"/>
      <c r="W35" s="9">
        <v>233</v>
      </c>
      <c r="X35" s="12" t="s">
        <v>171</v>
      </c>
      <c r="AA35" t="s">
        <v>512</v>
      </c>
    </row>
    <row r="36" spans="1:27">
      <c r="A36" s="722"/>
      <c r="B36" s="722"/>
      <c r="C36" s="723"/>
      <c r="D36" s="723"/>
      <c r="E36" s="722"/>
      <c r="F36" s="722"/>
      <c r="G36" s="723"/>
      <c r="H36" s="31"/>
      <c r="I36" s="5"/>
      <c r="J36" s="5" t="s">
        <v>50</v>
      </c>
      <c r="K36" s="7">
        <v>35</v>
      </c>
      <c r="L36" s="5"/>
      <c r="M36" s="5"/>
      <c r="N36" s="5"/>
      <c r="O36" s="5"/>
      <c r="P36" s="7"/>
      <c r="Q36" s="5"/>
      <c r="R36" s="5"/>
      <c r="S36" s="5"/>
      <c r="T36" s="5"/>
      <c r="U36" s="5"/>
      <c r="W36" s="9">
        <v>234</v>
      </c>
      <c r="X36" s="12" t="s">
        <v>172</v>
      </c>
      <c r="AA36" t="s">
        <v>513</v>
      </c>
    </row>
    <row r="37" spans="1:27">
      <c r="A37" s="722"/>
      <c r="B37" s="722" t="s">
        <v>479</v>
      </c>
      <c r="C37" s="723"/>
      <c r="D37" s="723"/>
      <c r="E37" s="722"/>
      <c r="F37" s="722" t="s">
        <v>484</v>
      </c>
      <c r="G37" s="723"/>
      <c r="H37" s="31"/>
      <c r="I37" s="5"/>
      <c r="J37" s="5" t="s">
        <v>51</v>
      </c>
      <c r="K37" s="7">
        <v>36</v>
      </c>
      <c r="L37" s="5"/>
      <c r="M37" s="5"/>
      <c r="N37" s="5"/>
      <c r="O37" s="5"/>
      <c r="P37" s="7"/>
      <c r="Q37" s="5"/>
      <c r="R37" s="5"/>
      <c r="S37" s="5"/>
      <c r="T37" s="5"/>
      <c r="U37" s="5"/>
      <c r="W37" s="9">
        <v>235</v>
      </c>
      <c r="X37" s="12" t="s">
        <v>173</v>
      </c>
      <c r="AA37" t="s">
        <v>514</v>
      </c>
    </row>
    <row r="38" spans="1:27">
      <c r="A38" s="722"/>
      <c r="B38" s="722" t="s">
        <v>461</v>
      </c>
      <c r="C38" s="723">
        <v>19</v>
      </c>
      <c r="D38" s="723"/>
      <c r="E38" s="722"/>
      <c r="F38" s="722" t="s">
        <v>462</v>
      </c>
      <c r="G38" s="723">
        <v>20</v>
      </c>
      <c r="H38" s="31"/>
      <c r="I38" s="5"/>
      <c r="J38" s="5" t="s">
        <v>52</v>
      </c>
      <c r="K38" s="7">
        <v>37</v>
      </c>
      <c r="L38" s="5"/>
      <c r="M38" s="5"/>
      <c r="N38" s="5"/>
      <c r="O38" s="5"/>
      <c r="P38" s="7"/>
      <c r="Q38" s="5"/>
      <c r="R38" s="5"/>
      <c r="S38" s="5"/>
      <c r="T38" s="5"/>
      <c r="U38" s="5"/>
      <c r="W38" s="9">
        <v>236</v>
      </c>
      <c r="X38" s="12" t="s">
        <v>174</v>
      </c>
      <c r="AA38" t="s">
        <v>508</v>
      </c>
    </row>
    <row r="39" spans="1:27">
      <c r="A39" s="722"/>
      <c r="B39" s="722"/>
      <c r="C39" s="723"/>
      <c r="D39" s="723"/>
      <c r="E39" s="722"/>
      <c r="F39" s="722"/>
      <c r="G39" s="723"/>
      <c r="H39" s="31"/>
      <c r="I39" s="5"/>
      <c r="J39" s="5" t="s">
        <v>53</v>
      </c>
      <c r="K39" s="7">
        <v>38</v>
      </c>
      <c r="L39" s="5"/>
      <c r="M39" s="5"/>
      <c r="N39" s="5"/>
      <c r="O39" s="5"/>
      <c r="P39" s="7"/>
      <c r="Q39" s="5"/>
      <c r="R39" s="5"/>
      <c r="S39" s="5"/>
      <c r="T39" s="5"/>
      <c r="U39" s="5"/>
      <c r="W39" s="9">
        <v>237</v>
      </c>
      <c r="X39" s="12" t="s">
        <v>175</v>
      </c>
    </row>
    <row r="40" spans="1:27">
      <c r="A40" s="722"/>
      <c r="B40" s="722"/>
      <c r="C40" s="723"/>
      <c r="D40" s="723"/>
      <c r="E40" s="722"/>
      <c r="F40" s="722"/>
      <c r="G40" s="723"/>
      <c r="H40" s="31"/>
      <c r="I40" s="5"/>
      <c r="J40" s="5" t="s">
        <v>54</v>
      </c>
      <c r="K40" s="7">
        <v>39</v>
      </c>
      <c r="L40" s="5"/>
      <c r="M40" s="5"/>
      <c r="N40" s="5"/>
      <c r="O40" s="5"/>
      <c r="P40" s="7"/>
      <c r="Q40" s="5"/>
      <c r="R40" s="5"/>
      <c r="S40" s="5"/>
      <c r="T40" s="5"/>
      <c r="U40" s="5"/>
      <c r="W40" s="9">
        <v>238</v>
      </c>
      <c r="X40" s="12" t="s">
        <v>176</v>
      </c>
    </row>
    <row r="41" spans="1:27">
      <c r="A41" s="722"/>
      <c r="B41" s="722"/>
      <c r="C41" s="723"/>
      <c r="D41" s="723"/>
      <c r="E41" s="722"/>
      <c r="F41" s="722"/>
      <c r="G41" s="723"/>
      <c r="H41" s="31"/>
      <c r="I41" s="5"/>
      <c r="J41" s="5" t="s">
        <v>55</v>
      </c>
      <c r="K41" s="7">
        <v>40</v>
      </c>
      <c r="L41" s="5"/>
      <c r="M41" s="5"/>
      <c r="N41" s="5"/>
      <c r="O41" s="5"/>
      <c r="P41" s="7"/>
      <c r="Q41" s="5"/>
      <c r="R41" s="5"/>
      <c r="S41" s="5"/>
      <c r="T41" s="5"/>
      <c r="U41" s="5"/>
      <c r="W41" s="9">
        <v>239</v>
      </c>
      <c r="X41" s="12" t="s">
        <v>177</v>
      </c>
    </row>
    <row r="42" spans="1:27">
      <c r="A42" s="722"/>
      <c r="B42" s="722"/>
      <c r="C42" s="723"/>
      <c r="D42" s="723"/>
      <c r="E42" s="722"/>
      <c r="F42" s="722"/>
      <c r="G42" s="723"/>
      <c r="H42" s="31"/>
      <c r="I42" s="5"/>
      <c r="J42" s="5" t="s">
        <v>56</v>
      </c>
      <c r="K42" s="7">
        <v>41</v>
      </c>
      <c r="L42" s="5"/>
      <c r="M42" s="5"/>
      <c r="N42" s="5"/>
      <c r="O42" s="5"/>
      <c r="P42" s="7"/>
      <c r="Q42" s="5"/>
      <c r="R42" s="5"/>
      <c r="S42" s="5"/>
      <c r="T42" s="5"/>
      <c r="U42" s="5"/>
      <c r="W42" s="9">
        <v>240</v>
      </c>
      <c r="X42" s="12" t="s">
        <v>178</v>
      </c>
    </row>
    <row r="43" spans="1:27">
      <c r="A43" s="722"/>
      <c r="B43" s="722"/>
      <c r="C43" s="723"/>
      <c r="D43" s="723"/>
      <c r="E43" s="722"/>
      <c r="F43" s="722"/>
      <c r="G43" s="723"/>
      <c r="H43" s="31"/>
      <c r="I43" s="5"/>
      <c r="J43" s="5" t="s">
        <v>57</v>
      </c>
      <c r="K43" s="7">
        <v>42</v>
      </c>
      <c r="L43" s="5"/>
      <c r="M43" s="5"/>
      <c r="N43" s="5"/>
      <c r="O43" s="5"/>
      <c r="P43" s="7"/>
      <c r="Q43" s="5"/>
      <c r="R43" s="5"/>
      <c r="S43" s="5"/>
      <c r="T43" s="5"/>
      <c r="U43" s="5"/>
      <c r="W43" s="9">
        <v>241</v>
      </c>
      <c r="X43" s="12" t="s">
        <v>179</v>
      </c>
    </row>
    <row r="44" spans="1:27">
      <c r="A44" s="722"/>
      <c r="B44" s="722"/>
      <c r="C44" s="723"/>
      <c r="D44" s="723"/>
      <c r="E44" s="722"/>
      <c r="F44" s="722"/>
      <c r="G44" s="723"/>
      <c r="H44" s="31"/>
      <c r="I44" s="5"/>
      <c r="J44" s="5" t="s">
        <v>58</v>
      </c>
      <c r="K44" s="7">
        <v>43</v>
      </c>
      <c r="L44" s="5"/>
      <c r="M44" s="5"/>
      <c r="N44" s="5"/>
      <c r="O44" s="5"/>
      <c r="P44" s="7"/>
      <c r="Q44" s="5"/>
      <c r="R44" s="5"/>
      <c r="S44" s="5"/>
      <c r="T44" s="5"/>
      <c r="U44" s="5"/>
      <c r="W44" s="9">
        <v>242</v>
      </c>
      <c r="X44" s="12" t="s">
        <v>180</v>
      </c>
    </row>
    <row r="45" spans="1:27">
      <c r="A45" s="30"/>
      <c r="B45" s="30"/>
      <c r="C45" s="31"/>
      <c r="D45" s="31"/>
      <c r="E45" s="30"/>
      <c r="F45" s="30"/>
      <c r="G45" s="31"/>
      <c r="H45" s="31"/>
      <c r="I45" s="5"/>
      <c r="J45" s="5" t="s">
        <v>59</v>
      </c>
      <c r="K45" s="7">
        <v>44</v>
      </c>
      <c r="L45" s="5"/>
      <c r="M45" s="5"/>
      <c r="N45" s="5"/>
      <c r="O45" s="5"/>
      <c r="P45" s="7"/>
      <c r="Q45" s="5"/>
      <c r="R45" s="5"/>
      <c r="S45" s="5"/>
      <c r="T45" s="5"/>
      <c r="U45" s="5"/>
      <c r="W45" s="9">
        <v>243</v>
      </c>
      <c r="X45" s="12" t="s">
        <v>181</v>
      </c>
    </row>
    <row r="46" spans="1:27" ht="14.15">
      <c r="A46" s="433"/>
      <c r="B46" s="30"/>
      <c r="C46" s="31"/>
      <c r="D46" s="31"/>
      <c r="E46" s="30"/>
      <c r="F46" s="30"/>
      <c r="G46" s="31"/>
      <c r="H46" s="31"/>
      <c r="I46" s="5"/>
      <c r="J46" s="5" t="s">
        <v>60</v>
      </c>
      <c r="K46" s="7">
        <v>45</v>
      </c>
      <c r="L46" s="5"/>
      <c r="M46" s="5"/>
      <c r="N46" s="5"/>
      <c r="O46" s="5"/>
      <c r="P46" s="7"/>
      <c r="Q46" s="5"/>
      <c r="R46" s="5"/>
      <c r="S46" s="5"/>
      <c r="T46" s="5"/>
      <c r="U46" s="5"/>
      <c r="W46" s="9">
        <v>244</v>
      </c>
      <c r="X46" s="12" t="s">
        <v>182</v>
      </c>
    </row>
    <row r="47" spans="1:27">
      <c r="A47" s="5"/>
      <c r="B47" s="5"/>
      <c r="E47" s="5"/>
      <c r="F47" s="5"/>
      <c r="I47" s="5"/>
      <c r="J47" s="5" t="s">
        <v>61</v>
      </c>
      <c r="K47" s="7">
        <v>46</v>
      </c>
      <c r="L47" s="5"/>
      <c r="M47" s="5"/>
      <c r="N47" s="5"/>
      <c r="O47" s="5"/>
      <c r="P47" s="7"/>
      <c r="Q47" s="5"/>
      <c r="R47" s="5"/>
      <c r="S47" s="5"/>
      <c r="T47" s="5"/>
      <c r="U47" s="5"/>
      <c r="W47" s="9">
        <v>245</v>
      </c>
      <c r="X47" s="12" t="s">
        <v>183</v>
      </c>
    </row>
    <row r="48" spans="1:27">
      <c r="A48" s="5"/>
      <c r="B48" s="5"/>
      <c r="E48" s="5"/>
      <c r="F48" s="5"/>
      <c r="I48" s="5"/>
      <c r="J48" s="5" t="s">
        <v>62</v>
      </c>
      <c r="K48" s="7">
        <v>47</v>
      </c>
      <c r="L48" s="5"/>
      <c r="M48" s="5"/>
      <c r="N48" s="5"/>
      <c r="O48" s="5"/>
      <c r="P48" s="7"/>
      <c r="Q48" s="5"/>
      <c r="R48" s="5"/>
      <c r="S48" s="5"/>
      <c r="T48" s="5"/>
      <c r="U48" s="5"/>
      <c r="W48" s="9">
        <v>246</v>
      </c>
      <c r="X48" s="12" t="s">
        <v>184</v>
      </c>
    </row>
    <row r="49" spans="1:24">
      <c r="A49" s="5"/>
      <c r="B49" s="5"/>
      <c r="E49" s="5"/>
      <c r="F49" s="5"/>
      <c r="I49" s="5"/>
      <c r="J49" s="5"/>
      <c r="K49" s="7"/>
      <c r="L49" s="5"/>
      <c r="M49" s="5"/>
      <c r="N49" s="5"/>
      <c r="O49" s="5"/>
      <c r="P49" s="7"/>
      <c r="Q49" s="5"/>
      <c r="R49" s="5"/>
      <c r="S49" s="5"/>
      <c r="T49" s="5"/>
      <c r="U49" s="5"/>
      <c r="W49" s="9">
        <v>247</v>
      </c>
      <c r="X49" s="12" t="s">
        <v>185</v>
      </c>
    </row>
    <row r="50" spans="1:24">
      <c r="A50" s="5"/>
      <c r="B50" s="5"/>
      <c r="E50" s="5"/>
      <c r="F50" s="5"/>
      <c r="I50" s="5"/>
      <c r="J50" s="5"/>
      <c r="K50" s="7"/>
      <c r="L50" s="5"/>
      <c r="M50" s="5"/>
      <c r="N50" s="5"/>
      <c r="O50" s="5"/>
      <c r="P50" s="7"/>
      <c r="Q50" s="5"/>
      <c r="R50" s="5"/>
      <c r="S50" s="5"/>
      <c r="T50" s="5"/>
      <c r="U50" s="5"/>
      <c r="W50" s="9">
        <v>248</v>
      </c>
      <c r="X50" s="12" t="s">
        <v>186</v>
      </c>
    </row>
    <row r="51" spans="1:24">
      <c r="A51" s="5"/>
      <c r="B51" s="5"/>
      <c r="E51" s="5"/>
      <c r="F51" s="5"/>
      <c r="I51" s="5"/>
      <c r="J51" s="5"/>
      <c r="K51" s="7"/>
      <c r="L51" s="5"/>
      <c r="M51" s="5"/>
      <c r="N51" s="5"/>
      <c r="O51" s="5"/>
      <c r="P51" s="7"/>
      <c r="Q51" s="5"/>
      <c r="R51" s="5"/>
      <c r="S51" s="5"/>
      <c r="T51" s="5"/>
      <c r="U51" s="5"/>
      <c r="W51" s="9">
        <v>249</v>
      </c>
      <c r="X51" s="12" t="s">
        <v>187</v>
      </c>
    </row>
    <row r="52" spans="1:24">
      <c r="A52" s="5"/>
      <c r="B52" s="5"/>
      <c r="E52" s="5"/>
      <c r="F52" s="5"/>
      <c r="I52" s="5"/>
      <c r="J52" s="5"/>
      <c r="K52" s="7"/>
      <c r="L52" s="5"/>
      <c r="M52" s="5"/>
      <c r="N52" s="5"/>
      <c r="O52" s="5"/>
      <c r="P52" s="7"/>
      <c r="Q52" s="5"/>
      <c r="R52" s="5"/>
      <c r="S52" s="5"/>
      <c r="T52" s="5"/>
      <c r="U52" s="5"/>
      <c r="W52" s="9">
        <v>250</v>
      </c>
      <c r="X52" s="12" t="s">
        <v>188</v>
      </c>
    </row>
    <row r="53" spans="1:24">
      <c r="A53" s="5"/>
      <c r="B53" s="5"/>
      <c r="E53" s="5"/>
      <c r="F53" s="5"/>
      <c r="I53" s="5"/>
      <c r="J53" s="5"/>
      <c r="K53" s="7"/>
      <c r="L53" s="5"/>
      <c r="M53" s="5"/>
      <c r="N53" s="5"/>
      <c r="O53" s="5"/>
      <c r="P53" s="7"/>
      <c r="Q53" s="5"/>
      <c r="R53" s="5"/>
      <c r="S53" s="5"/>
      <c r="T53" s="5"/>
      <c r="U53" s="5"/>
      <c r="W53" s="9">
        <v>251</v>
      </c>
      <c r="X53" s="12" t="s">
        <v>189</v>
      </c>
    </row>
    <row r="54" spans="1:24">
      <c r="A54" s="5"/>
      <c r="B54" s="5"/>
      <c r="E54" s="5"/>
      <c r="F54" s="5"/>
      <c r="I54" s="5"/>
      <c r="J54" s="5"/>
      <c r="K54" s="7"/>
      <c r="L54" s="5"/>
      <c r="M54" s="5"/>
      <c r="N54" s="5"/>
      <c r="O54" s="5"/>
      <c r="P54" s="7"/>
      <c r="Q54" s="5"/>
      <c r="R54" s="5"/>
      <c r="S54" s="5"/>
      <c r="T54" s="5"/>
      <c r="U54" s="5"/>
      <c r="W54" s="9">
        <v>252</v>
      </c>
      <c r="X54" s="12" t="s">
        <v>190</v>
      </c>
    </row>
    <row r="55" spans="1:24">
      <c r="A55" s="5"/>
      <c r="B55" s="5"/>
      <c r="E55" s="5"/>
      <c r="F55" s="5"/>
      <c r="I55" s="5"/>
      <c r="J55" s="5"/>
      <c r="K55" s="7"/>
      <c r="L55" s="5"/>
      <c r="M55" s="5"/>
      <c r="N55" s="5"/>
      <c r="O55" s="5"/>
      <c r="P55" s="7"/>
      <c r="Q55" s="5"/>
      <c r="R55" s="5"/>
      <c r="S55" s="5"/>
      <c r="T55" s="5"/>
      <c r="U55" s="5"/>
      <c r="W55" s="9">
        <v>253</v>
      </c>
      <c r="X55" s="12" t="s">
        <v>191</v>
      </c>
    </row>
    <row r="56" spans="1:24">
      <c r="A56" s="30"/>
      <c r="B56" s="30"/>
      <c r="C56" s="31"/>
      <c r="D56" s="31"/>
      <c r="E56" s="30"/>
      <c r="F56" s="30"/>
      <c r="G56" s="31"/>
      <c r="I56" s="5"/>
      <c r="J56" s="5"/>
      <c r="K56" s="7"/>
      <c r="L56" s="5"/>
      <c r="M56" s="5"/>
      <c r="N56" s="5"/>
      <c r="O56" s="5"/>
      <c r="P56" s="7"/>
      <c r="Q56" s="5"/>
      <c r="R56" s="5"/>
      <c r="S56" s="5"/>
      <c r="T56" s="5"/>
      <c r="U56" s="5"/>
      <c r="W56" s="9">
        <v>254</v>
      </c>
      <c r="X56" s="12" t="s">
        <v>192</v>
      </c>
    </row>
    <row r="57" spans="1:24">
      <c r="A57" s="32"/>
      <c r="B57" s="32"/>
      <c r="C57" s="31"/>
      <c r="D57" s="31"/>
      <c r="E57" s="32"/>
      <c r="F57" s="32"/>
      <c r="G57" s="31"/>
      <c r="I57" s="5"/>
      <c r="J57" s="5"/>
      <c r="K57" s="7"/>
      <c r="L57" s="5"/>
      <c r="M57" s="5"/>
      <c r="N57" s="5"/>
      <c r="O57" s="5"/>
      <c r="P57" s="7"/>
      <c r="Q57" s="5"/>
      <c r="R57" s="5"/>
      <c r="S57" s="5"/>
      <c r="T57" s="5"/>
      <c r="U57" s="5"/>
      <c r="W57" s="9">
        <v>255</v>
      </c>
      <c r="X57" s="12" t="s">
        <v>193</v>
      </c>
    </row>
    <row r="58" spans="1:24">
      <c r="A58" s="30"/>
      <c r="B58" s="30"/>
      <c r="C58" s="31"/>
      <c r="D58" s="31"/>
      <c r="E58" s="30"/>
      <c r="F58" s="30"/>
      <c r="G58" s="31"/>
      <c r="I58" s="5"/>
      <c r="J58" s="5"/>
      <c r="K58" s="7"/>
      <c r="L58" s="5"/>
      <c r="M58" s="5"/>
      <c r="N58" s="5"/>
      <c r="O58" s="5"/>
      <c r="P58" s="7"/>
      <c r="Q58" s="5"/>
      <c r="R58" s="5"/>
      <c r="S58" s="5"/>
      <c r="T58" s="5"/>
      <c r="U58" s="5"/>
      <c r="W58" s="9">
        <v>256</v>
      </c>
      <c r="X58" s="12" t="s">
        <v>194</v>
      </c>
    </row>
    <row r="59" spans="1:24">
      <c r="A59" s="30"/>
      <c r="B59" s="30"/>
      <c r="C59" s="31"/>
      <c r="D59" s="31"/>
      <c r="E59" s="30"/>
      <c r="F59" s="30"/>
      <c r="G59" s="31"/>
      <c r="I59" s="5"/>
      <c r="J59" s="5"/>
      <c r="K59" s="7"/>
      <c r="L59" s="5"/>
      <c r="M59" s="5"/>
      <c r="N59" s="5"/>
      <c r="O59" s="5"/>
      <c r="P59" s="7"/>
      <c r="Q59" s="5"/>
      <c r="R59" s="5"/>
      <c r="S59" s="5"/>
      <c r="T59" s="5"/>
      <c r="U59" s="5"/>
      <c r="W59" s="9">
        <v>257</v>
      </c>
      <c r="X59" s="12" t="s">
        <v>195</v>
      </c>
    </row>
    <row r="60" spans="1:24">
      <c r="A60" s="30"/>
      <c r="B60" s="30"/>
      <c r="C60" s="31"/>
      <c r="D60" s="31"/>
      <c r="E60" s="30"/>
      <c r="F60" s="30"/>
      <c r="G60" s="31"/>
      <c r="I60" s="5"/>
      <c r="J60" s="5"/>
      <c r="K60" s="7"/>
      <c r="L60" s="5"/>
      <c r="M60" s="5"/>
      <c r="N60" s="5"/>
      <c r="O60" s="5"/>
      <c r="P60" s="7"/>
      <c r="Q60" s="5"/>
      <c r="R60" s="5"/>
      <c r="S60" s="5"/>
      <c r="T60" s="5"/>
      <c r="U60" s="5"/>
      <c r="W60" s="9">
        <v>258</v>
      </c>
      <c r="X60" s="12" t="s">
        <v>196</v>
      </c>
    </row>
    <row r="61" spans="1:24">
      <c r="A61" s="5"/>
      <c r="B61" s="5"/>
      <c r="E61" s="5"/>
      <c r="F61" s="5"/>
      <c r="I61" s="5"/>
      <c r="J61" s="5"/>
      <c r="K61" s="7"/>
      <c r="L61" s="5"/>
      <c r="M61" s="5"/>
      <c r="N61" s="5"/>
      <c r="O61" s="5"/>
      <c r="P61" s="7"/>
      <c r="Q61" s="5"/>
      <c r="R61" s="5"/>
      <c r="S61" s="5"/>
      <c r="T61" s="5"/>
      <c r="U61" s="5"/>
      <c r="W61" s="9">
        <v>259</v>
      </c>
      <c r="X61" s="12" t="s">
        <v>197</v>
      </c>
    </row>
    <row r="62" spans="1:24">
      <c r="A62" s="5"/>
      <c r="B62" s="5"/>
      <c r="E62" s="5"/>
      <c r="F62" s="5"/>
      <c r="I62" s="5"/>
      <c r="J62" s="5"/>
      <c r="K62" s="7"/>
      <c r="L62" s="5"/>
      <c r="M62" s="5"/>
      <c r="N62" s="5"/>
      <c r="O62" s="5"/>
      <c r="P62" s="7"/>
      <c r="Q62" s="5"/>
      <c r="R62" s="5"/>
      <c r="S62" s="5"/>
      <c r="T62" s="5"/>
      <c r="U62" s="5"/>
      <c r="W62" s="9">
        <v>260</v>
      </c>
      <c r="X62" s="12" t="s">
        <v>198</v>
      </c>
    </row>
    <row r="63" spans="1:24">
      <c r="A63" s="5"/>
      <c r="B63" s="5"/>
      <c r="E63" s="5"/>
      <c r="F63" s="5"/>
      <c r="I63" s="5"/>
      <c r="J63" s="5"/>
      <c r="K63" s="7"/>
      <c r="L63" s="5"/>
      <c r="M63" s="5"/>
      <c r="N63" s="5"/>
      <c r="O63" s="5"/>
      <c r="P63" s="7"/>
      <c r="Q63" s="5"/>
      <c r="R63" s="5"/>
      <c r="S63" s="5"/>
      <c r="T63" s="5"/>
      <c r="U63" s="5"/>
      <c r="W63" s="9">
        <v>261</v>
      </c>
      <c r="X63" s="12" t="s">
        <v>199</v>
      </c>
    </row>
    <row r="64" spans="1:24">
      <c r="A64" s="5"/>
      <c r="B64" s="5"/>
      <c r="E64" s="5"/>
      <c r="F64" s="5"/>
      <c r="I64" s="5"/>
      <c r="J64" s="5"/>
      <c r="K64" s="7"/>
      <c r="L64" s="5"/>
      <c r="M64" s="5"/>
      <c r="N64" s="5"/>
      <c r="O64" s="5"/>
      <c r="P64" s="7"/>
      <c r="Q64" s="5"/>
      <c r="R64" s="5"/>
      <c r="S64" s="5"/>
      <c r="T64" s="5"/>
      <c r="U64" s="5"/>
      <c r="W64" s="9">
        <v>262</v>
      </c>
      <c r="X64" s="12" t="s">
        <v>200</v>
      </c>
    </row>
    <row r="65" spans="1:24">
      <c r="A65" s="5"/>
      <c r="B65" s="5"/>
      <c r="E65" s="5"/>
      <c r="F65" s="5"/>
      <c r="I65" s="5"/>
      <c r="J65" s="5"/>
      <c r="K65" s="7"/>
      <c r="L65" s="5"/>
      <c r="M65" s="5"/>
      <c r="N65" s="5"/>
      <c r="O65" s="5"/>
      <c r="P65" s="7"/>
      <c r="Q65" s="5"/>
      <c r="R65" s="5"/>
      <c r="S65" s="5"/>
      <c r="T65" s="5"/>
      <c r="U65" s="5"/>
      <c r="W65" s="9">
        <v>263</v>
      </c>
      <c r="X65" s="12" t="s">
        <v>201</v>
      </c>
    </row>
    <row r="66" spans="1:24">
      <c r="A66" s="5"/>
      <c r="B66" s="5"/>
      <c r="E66" s="5"/>
      <c r="F66" s="5"/>
      <c r="I66" s="5"/>
      <c r="J66" s="5"/>
      <c r="K66" s="7"/>
      <c r="L66" s="5"/>
      <c r="M66" s="5"/>
      <c r="N66" s="5"/>
      <c r="O66" s="5"/>
      <c r="P66" s="7"/>
      <c r="Q66" s="5"/>
      <c r="R66" s="5"/>
      <c r="S66" s="5"/>
      <c r="T66" s="5"/>
      <c r="U66" s="5"/>
      <c r="W66" s="9">
        <v>264</v>
      </c>
      <c r="X66" s="12" t="s">
        <v>202</v>
      </c>
    </row>
    <row r="67" spans="1:24">
      <c r="A67" s="5"/>
      <c r="B67" s="5"/>
      <c r="E67" s="5"/>
      <c r="F67" s="5"/>
      <c r="I67" s="5"/>
      <c r="J67" s="5"/>
      <c r="K67" s="7"/>
      <c r="L67" s="5"/>
      <c r="M67" s="5"/>
      <c r="N67" s="5"/>
      <c r="O67" s="5"/>
      <c r="P67" s="7"/>
      <c r="Q67" s="5"/>
      <c r="R67" s="5"/>
      <c r="S67" s="5"/>
      <c r="T67" s="5"/>
      <c r="U67" s="5"/>
      <c r="W67" s="9">
        <v>265</v>
      </c>
      <c r="X67" s="12" t="s">
        <v>203</v>
      </c>
    </row>
    <row r="68" spans="1:24">
      <c r="A68" s="5"/>
      <c r="B68" s="5"/>
      <c r="E68" s="5"/>
      <c r="F68" s="5"/>
      <c r="I68" s="5"/>
      <c r="J68" s="5"/>
      <c r="K68" s="7"/>
      <c r="L68" s="5"/>
      <c r="M68" s="5"/>
      <c r="N68" s="5"/>
      <c r="O68" s="5"/>
      <c r="P68" s="7"/>
      <c r="Q68" s="5"/>
      <c r="R68" s="5"/>
      <c r="S68" s="5"/>
      <c r="T68" s="5"/>
      <c r="U68" s="5"/>
      <c r="W68" s="9">
        <v>266</v>
      </c>
      <c r="X68" s="12" t="s">
        <v>204</v>
      </c>
    </row>
    <row r="69" spans="1:24">
      <c r="A69" s="5"/>
      <c r="B69" s="5"/>
      <c r="E69" s="5"/>
      <c r="F69" s="5"/>
      <c r="I69" s="5"/>
      <c r="J69" s="5"/>
      <c r="K69" s="7"/>
      <c r="L69" s="5"/>
      <c r="M69" s="5"/>
      <c r="N69" s="5"/>
      <c r="O69" s="5"/>
      <c r="P69" s="7"/>
      <c r="Q69" s="5"/>
      <c r="R69" s="5"/>
      <c r="S69" s="5"/>
      <c r="T69" s="5"/>
      <c r="U69" s="5"/>
      <c r="W69" s="9">
        <v>267</v>
      </c>
      <c r="X69" s="12" t="s">
        <v>205</v>
      </c>
    </row>
    <row r="70" spans="1:24">
      <c r="A70" s="5"/>
      <c r="B70" s="5"/>
      <c r="E70" s="5"/>
      <c r="F70" s="5"/>
      <c r="I70" s="5"/>
      <c r="J70" s="5"/>
      <c r="K70" s="7"/>
      <c r="L70" s="5"/>
      <c r="M70" s="5"/>
      <c r="N70" s="5"/>
      <c r="O70" s="5"/>
      <c r="P70" s="7"/>
      <c r="Q70" s="5"/>
      <c r="R70" s="5"/>
      <c r="S70" s="5"/>
      <c r="T70" s="5"/>
      <c r="U70" s="5"/>
      <c r="W70" s="9">
        <v>301</v>
      </c>
      <c r="X70" s="10" t="s">
        <v>206</v>
      </c>
    </row>
    <row r="71" spans="1:24">
      <c r="A71" s="5"/>
      <c r="B71" s="5"/>
      <c r="E71" s="5"/>
      <c r="F71" s="5"/>
      <c r="I71" s="5"/>
      <c r="J71" s="5"/>
      <c r="K71" s="7"/>
      <c r="L71" s="5"/>
      <c r="M71" s="5"/>
      <c r="N71" s="5"/>
      <c r="O71" s="5"/>
      <c r="P71" s="7"/>
      <c r="Q71" s="5"/>
      <c r="R71" s="5"/>
      <c r="S71" s="5"/>
      <c r="T71" s="5"/>
      <c r="U71" s="5"/>
      <c r="W71" s="9">
        <v>302</v>
      </c>
      <c r="X71" s="10" t="s">
        <v>207</v>
      </c>
    </row>
    <row r="72" spans="1:24">
      <c r="A72" s="5"/>
      <c r="B72" s="5"/>
      <c r="E72" s="5"/>
      <c r="F72" s="5"/>
      <c r="I72" s="5"/>
      <c r="J72" s="5"/>
      <c r="K72" s="7"/>
      <c r="L72" s="5"/>
      <c r="M72" s="5"/>
      <c r="N72" s="5"/>
      <c r="O72" s="5"/>
      <c r="P72" s="7"/>
      <c r="Q72" s="5"/>
      <c r="R72" s="5"/>
      <c r="S72" s="5"/>
      <c r="T72" s="5"/>
      <c r="U72" s="5"/>
      <c r="W72" s="9">
        <v>303</v>
      </c>
      <c r="X72" s="10" t="s">
        <v>208</v>
      </c>
    </row>
    <row r="73" spans="1:24">
      <c r="A73" s="5"/>
      <c r="B73" s="5"/>
      <c r="E73" s="5"/>
      <c r="F73" s="5"/>
      <c r="I73" s="5"/>
      <c r="J73" s="5"/>
      <c r="K73" s="7"/>
      <c r="L73" s="5"/>
      <c r="M73" s="5"/>
      <c r="N73" s="5"/>
      <c r="O73" s="5"/>
      <c r="P73" s="7"/>
      <c r="Q73" s="5"/>
      <c r="R73" s="5"/>
      <c r="S73" s="5"/>
      <c r="T73" s="5"/>
      <c r="U73" s="5"/>
      <c r="W73" s="9">
        <v>304</v>
      </c>
      <c r="X73" s="10" t="s">
        <v>209</v>
      </c>
    </row>
    <row r="74" spans="1:24">
      <c r="A74" s="5"/>
      <c r="B74" s="5"/>
      <c r="E74" s="5"/>
      <c r="F74" s="5"/>
      <c r="I74" s="5"/>
      <c r="J74" s="5"/>
      <c r="K74" s="7"/>
      <c r="L74" s="5"/>
      <c r="M74" s="5"/>
      <c r="N74" s="5"/>
      <c r="O74" s="5"/>
      <c r="P74" s="7"/>
      <c r="Q74" s="5"/>
      <c r="R74" s="5"/>
      <c r="S74" s="5"/>
      <c r="T74" s="5"/>
      <c r="U74" s="5"/>
      <c r="W74" s="9">
        <v>305</v>
      </c>
      <c r="X74" s="10" t="s">
        <v>210</v>
      </c>
    </row>
    <row r="75" spans="1:24">
      <c r="A75" s="5"/>
      <c r="B75" s="5"/>
      <c r="E75" s="5"/>
      <c r="F75" s="5"/>
      <c r="I75" s="5"/>
      <c r="J75" s="5"/>
      <c r="K75" s="7"/>
      <c r="L75" s="5"/>
      <c r="M75" s="5"/>
      <c r="N75" s="5"/>
      <c r="O75" s="5"/>
      <c r="P75" s="7"/>
      <c r="Q75" s="5"/>
      <c r="R75" s="5"/>
      <c r="S75" s="5"/>
      <c r="T75" s="5"/>
      <c r="U75" s="5"/>
      <c r="W75" s="9">
        <v>306</v>
      </c>
      <c r="X75" s="10" t="s">
        <v>211</v>
      </c>
    </row>
    <row r="76" spans="1:24">
      <c r="A76" s="5"/>
      <c r="B76" s="5"/>
      <c r="E76" s="5"/>
      <c r="F76" s="5"/>
      <c r="I76" s="5"/>
      <c r="J76" s="5"/>
      <c r="K76" s="7"/>
      <c r="L76" s="5"/>
      <c r="M76" s="5"/>
      <c r="N76" s="5"/>
      <c r="O76" s="5"/>
      <c r="P76" s="7"/>
      <c r="Q76" s="5"/>
      <c r="R76" s="5"/>
      <c r="S76" s="5"/>
      <c r="T76" s="5"/>
      <c r="U76" s="5"/>
      <c r="W76" s="9">
        <v>307</v>
      </c>
      <c r="X76" s="10" t="s">
        <v>212</v>
      </c>
    </row>
    <row r="77" spans="1:24">
      <c r="A77" s="5"/>
      <c r="B77" s="5"/>
      <c r="E77" s="5"/>
      <c r="F77" s="5"/>
      <c r="I77" s="5"/>
      <c r="J77" s="5"/>
      <c r="K77" s="7"/>
      <c r="L77" s="5"/>
      <c r="M77" s="5"/>
      <c r="N77" s="5"/>
      <c r="O77" s="5"/>
      <c r="P77" s="7"/>
      <c r="Q77" s="5"/>
      <c r="R77" s="5"/>
      <c r="S77" s="5"/>
      <c r="T77" s="5"/>
      <c r="U77" s="5"/>
      <c r="W77" s="9">
        <v>308</v>
      </c>
      <c r="X77" s="10" t="s">
        <v>213</v>
      </c>
    </row>
    <row r="78" spans="1:24">
      <c r="A78" s="5"/>
      <c r="B78" s="5"/>
      <c r="E78" s="5"/>
      <c r="F78" s="5"/>
      <c r="I78" s="5"/>
      <c r="J78" s="5"/>
      <c r="K78" s="7"/>
      <c r="L78" s="5"/>
      <c r="M78" s="5"/>
      <c r="N78" s="5"/>
      <c r="O78" s="5"/>
      <c r="P78" s="7"/>
      <c r="Q78" s="5"/>
      <c r="R78" s="5"/>
      <c r="S78" s="5"/>
      <c r="T78" s="5"/>
      <c r="U78" s="5"/>
      <c r="W78" s="9">
        <v>309</v>
      </c>
      <c r="X78" s="10" t="s">
        <v>214</v>
      </c>
    </row>
    <row r="79" spans="1:24">
      <c r="A79" s="5"/>
      <c r="B79" s="5"/>
      <c r="E79" s="5"/>
      <c r="F79" s="5"/>
      <c r="I79" s="5"/>
      <c r="J79" s="5"/>
      <c r="K79" s="7"/>
      <c r="L79" s="5"/>
      <c r="M79" s="5"/>
      <c r="N79" s="5"/>
      <c r="O79" s="5"/>
      <c r="P79" s="7"/>
      <c r="Q79" s="5"/>
      <c r="R79" s="5"/>
      <c r="S79" s="5"/>
      <c r="T79" s="5"/>
      <c r="U79" s="5"/>
      <c r="W79" s="9">
        <v>310</v>
      </c>
      <c r="X79" s="10" t="s">
        <v>215</v>
      </c>
    </row>
    <row r="80" spans="1:24">
      <c r="A80" s="5"/>
      <c r="B80" s="5"/>
      <c r="E80" s="5"/>
      <c r="F80" s="5"/>
      <c r="I80" s="5"/>
      <c r="J80" s="5"/>
      <c r="K80" s="7"/>
      <c r="L80" s="5"/>
      <c r="M80" s="5"/>
      <c r="N80" s="5"/>
      <c r="O80" s="5"/>
      <c r="P80" s="7"/>
      <c r="Q80" s="5"/>
      <c r="R80" s="5"/>
      <c r="S80" s="5"/>
      <c r="T80" s="5"/>
      <c r="U80" s="5"/>
      <c r="W80" s="9">
        <v>311</v>
      </c>
      <c r="X80" s="10" t="s">
        <v>216</v>
      </c>
    </row>
    <row r="81" spans="1:24">
      <c r="A81" s="5"/>
      <c r="B81" s="5"/>
      <c r="E81" s="5"/>
      <c r="F81" s="5"/>
      <c r="I81" s="5"/>
      <c r="J81" s="5"/>
      <c r="K81" s="7"/>
      <c r="L81" s="5"/>
      <c r="M81" s="5"/>
      <c r="N81" s="5"/>
      <c r="O81" s="5"/>
      <c r="P81" s="7"/>
      <c r="Q81" s="5"/>
      <c r="R81" s="5"/>
      <c r="S81" s="5"/>
      <c r="T81" s="5"/>
      <c r="U81" s="5"/>
      <c r="W81" s="9">
        <v>312</v>
      </c>
      <c r="X81" s="10" t="s">
        <v>217</v>
      </c>
    </row>
    <row r="82" spans="1:24">
      <c r="A82" s="5"/>
      <c r="B82" s="5"/>
      <c r="E82" s="5"/>
      <c r="F82" s="5"/>
      <c r="I82" s="5"/>
      <c r="J82" s="5"/>
      <c r="K82" s="7"/>
      <c r="L82" s="5"/>
      <c r="M82" s="5"/>
      <c r="N82" s="5"/>
      <c r="O82" s="5"/>
      <c r="P82" s="7"/>
      <c r="Q82" s="5"/>
      <c r="R82" s="5"/>
      <c r="S82" s="5"/>
      <c r="T82" s="5"/>
      <c r="U82" s="5"/>
      <c r="W82" s="9">
        <v>313</v>
      </c>
      <c r="X82" s="10" t="s">
        <v>218</v>
      </c>
    </row>
    <row r="83" spans="1:24">
      <c r="A83" s="5"/>
      <c r="B83" s="5"/>
      <c r="E83" s="5"/>
      <c r="F83" s="5"/>
      <c r="I83" s="5"/>
      <c r="J83" s="5"/>
      <c r="K83" s="7"/>
      <c r="L83" s="5"/>
      <c r="M83" s="5"/>
      <c r="N83" s="5"/>
      <c r="O83" s="5"/>
      <c r="P83" s="7"/>
      <c r="Q83" s="5"/>
      <c r="R83" s="5"/>
      <c r="S83" s="5"/>
      <c r="T83" s="5"/>
      <c r="U83" s="5"/>
      <c r="W83" s="9">
        <v>314</v>
      </c>
      <c r="X83" s="10" t="s">
        <v>219</v>
      </c>
    </row>
    <row r="84" spans="1:24">
      <c r="A84" s="5"/>
      <c r="B84" s="5"/>
      <c r="E84" s="5"/>
      <c r="F84" s="5"/>
      <c r="I84" s="5"/>
      <c r="J84" s="5"/>
      <c r="K84" s="7"/>
      <c r="L84" s="5"/>
      <c r="M84" s="5"/>
      <c r="N84" s="5"/>
      <c r="O84" s="5"/>
      <c r="P84" s="7"/>
      <c r="Q84" s="5"/>
      <c r="R84" s="5"/>
      <c r="S84" s="5"/>
      <c r="T84" s="5"/>
      <c r="U84" s="5"/>
      <c r="W84" s="9">
        <v>315</v>
      </c>
      <c r="X84" s="10" t="s">
        <v>220</v>
      </c>
    </row>
    <row r="85" spans="1:24">
      <c r="A85" s="5"/>
      <c r="B85" s="5"/>
      <c r="E85" s="5"/>
      <c r="F85" s="5"/>
      <c r="I85" s="5"/>
      <c r="J85" s="5"/>
      <c r="K85" s="7"/>
      <c r="L85" s="5"/>
      <c r="M85" s="5"/>
      <c r="N85" s="5"/>
      <c r="O85" s="5"/>
      <c r="P85" s="7"/>
      <c r="Q85" s="5"/>
      <c r="R85" s="5"/>
      <c r="S85" s="5"/>
      <c r="T85" s="5"/>
      <c r="U85" s="5"/>
      <c r="W85" s="9">
        <v>316</v>
      </c>
      <c r="X85" s="10" t="s">
        <v>221</v>
      </c>
    </row>
    <row r="86" spans="1:24">
      <c r="A86" s="5"/>
      <c r="B86" s="5"/>
      <c r="E86" s="5"/>
      <c r="F86" s="5"/>
      <c r="I86" s="5"/>
      <c r="J86" s="5"/>
      <c r="K86" s="7"/>
      <c r="L86" s="5"/>
      <c r="M86" s="5"/>
      <c r="N86" s="5"/>
      <c r="O86" s="5"/>
      <c r="P86" s="7"/>
      <c r="Q86" s="5"/>
      <c r="R86" s="5"/>
      <c r="S86" s="5"/>
      <c r="T86" s="5"/>
      <c r="U86" s="5"/>
      <c r="W86" s="9">
        <v>317</v>
      </c>
      <c r="X86" s="10" t="s">
        <v>222</v>
      </c>
    </row>
    <row r="87" spans="1:24">
      <c r="A87" s="5"/>
      <c r="B87" s="5"/>
      <c r="E87" s="5"/>
      <c r="F87" s="5"/>
      <c r="I87" s="5"/>
      <c r="J87" s="5"/>
      <c r="K87" s="7"/>
      <c r="L87" s="5"/>
      <c r="M87" s="5"/>
      <c r="N87" s="5"/>
      <c r="O87" s="5"/>
      <c r="P87" s="7"/>
      <c r="Q87" s="5"/>
      <c r="R87" s="5"/>
      <c r="S87" s="5"/>
      <c r="T87" s="5"/>
      <c r="U87" s="5"/>
      <c r="W87" s="9">
        <v>318</v>
      </c>
      <c r="X87" s="10" t="s">
        <v>223</v>
      </c>
    </row>
    <row r="88" spans="1:24">
      <c r="A88" s="5"/>
      <c r="B88" s="5"/>
      <c r="E88" s="5"/>
      <c r="F88" s="5"/>
      <c r="I88" s="5"/>
      <c r="J88" s="5"/>
      <c r="K88" s="7"/>
      <c r="L88" s="5"/>
      <c r="M88" s="5"/>
      <c r="N88" s="5"/>
      <c r="O88" s="5"/>
      <c r="P88" s="7"/>
      <c r="Q88" s="5"/>
      <c r="R88" s="5"/>
      <c r="S88" s="5"/>
      <c r="T88" s="5"/>
      <c r="U88" s="5"/>
      <c r="W88" s="9">
        <v>319</v>
      </c>
      <c r="X88" s="10" t="s">
        <v>224</v>
      </c>
    </row>
    <row r="89" spans="1:24">
      <c r="A89" s="5"/>
      <c r="B89" s="5"/>
      <c r="E89" s="5"/>
      <c r="F89" s="5"/>
      <c r="I89" s="5"/>
      <c r="J89" s="5"/>
      <c r="K89" s="7"/>
      <c r="L89" s="5"/>
      <c r="M89" s="5"/>
      <c r="N89" s="5"/>
      <c r="O89" s="5"/>
      <c r="P89" s="7"/>
      <c r="Q89" s="5"/>
      <c r="R89" s="5"/>
      <c r="S89" s="5"/>
      <c r="T89" s="5"/>
      <c r="U89" s="5"/>
      <c r="W89" s="9">
        <v>320</v>
      </c>
      <c r="X89" s="10" t="s">
        <v>225</v>
      </c>
    </row>
    <row r="90" spans="1:24">
      <c r="A90" s="5"/>
      <c r="B90" s="5"/>
      <c r="E90" s="5"/>
      <c r="F90" s="5"/>
      <c r="I90" s="5"/>
      <c r="J90" s="5"/>
      <c r="K90" s="7"/>
      <c r="L90" s="5"/>
      <c r="M90" s="5"/>
      <c r="N90" s="5"/>
      <c r="O90" s="5"/>
      <c r="P90" s="7"/>
      <c r="Q90" s="5"/>
      <c r="R90" s="5"/>
      <c r="S90" s="5"/>
      <c r="T90" s="5"/>
      <c r="U90" s="5"/>
      <c r="W90" s="9">
        <v>321</v>
      </c>
      <c r="X90" s="10" t="s">
        <v>491</v>
      </c>
    </row>
    <row r="91" spans="1:24">
      <c r="A91" s="5"/>
      <c r="B91" s="5"/>
      <c r="E91" s="5"/>
      <c r="F91" s="5"/>
      <c r="I91" s="5"/>
      <c r="J91" s="5"/>
      <c r="K91" s="7"/>
      <c r="L91" s="5"/>
      <c r="M91" s="5"/>
      <c r="N91" s="5"/>
      <c r="O91" s="5"/>
      <c r="P91" s="7"/>
      <c r="Q91" s="5"/>
      <c r="R91" s="5"/>
      <c r="S91" s="5"/>
      <c r="T91" s="5"/>
      <c r="U91" s="5"/>
      <c r="W91" s="9">
        <v>322</v>
      </c>
      <c r="X91" s="10" t="s">
        <v>226</v>
      </c>
    </row>
    <row r="92" spans="1:24">
      <c r="A92" s="5"/>
      <c r="B92" s="5"/>
      <c r="E92" s="5"/>
      <c r="F92" s="5"/>
      <c r="I92" s="5"/>
      <c r="J92" s="5"/>
      <c r="K92" s="7"/>
      <c r="L92" s="5"/>
      <c r="M92" s="5"/>
      <c r="N92" s="5"/>
      <c r="O92" s="5"/>
      <c r="P92" s="7"/>
      <c r="Q92" s="5"/>
      <c r="R92" s="5"/>
      <c r="S92" s="5"/>
      <c r="T92" s="5"/>
      <c r="U92" s="5"/>
      <c r="W92" s="9">
        <v>323</v>
      </c>
      <c r="X92" s="10" t="s">
        <v>227</v>
      </c>
    </row>
    <row r="93" spans="1:24">
      <c r="A93" s="5"/>
      <c r="B93" s="5"/>
      <c r="E93" s="5"/>
      <c r="F93" s="5"/>
      <c r="I93" s="5"/>
      <c r="J93" s="5"/>
      <c r="K93" s="7"/>
      <c r="L93" s="5"/>
      <c r="M93" s="5"/>
      <c r="N93" s="5"/>
      <c r="O93" s="5"/>
      <c r="P93" s="7"/>
      <c r="Q93" s="5"/>
      <c r="R93" s="5"/>
      <c r="S93" s="5"/>
      <c r="T93" s="5"/>
      <c r="U93" s="5"/>
      <c r="W93" s="9">
        <v>324</v>
      </c>
      <c r="X93" s="10" t="s">
        <v>228</v>
      </c>
    </row>
    <row r="94" spans="1:24">
      <c r="A94" s="5"/>
      <c r="B94" s="5"/>
      <c r="E94" s="5"/>
      <c r="F94" s="5"/>
      <c r="I94" s="5"/>
      <c r="J94" s="5"/>
      <c r="K94" s="7"/>
      <c r="L94" s="5"/>
      <c r="M94" s="5"/>
      <c r="N94" s="5"/>
      <c r="O94" s="5"/>
      <c r="P94" s="7"/>
      <c r="Q94" s="5"/>
      <c r="R94" s="5"/>
      <c r="S94" s="5"/>
      <c r="T94" s="5"/>
      <c r="U94" s="5"/>
      <c r="W94" s="9">
        <v>325</v>
      </c>
      <c r="X94" s="10" t="s">
        <v>229</v>
      </c>
    </row>
    <row r="95" spans="1:24">
      <c r="A95" s="5"/>
      <c r="B95" s="5"/>
      <c r="E95" s="5"/>
      <c r="F95" s="5"/>
      <c r="I95" s="5"/>
      <c r="J95" s="5"/>
      <c r="K95" s="7"/>
      <c r="L95" s="5"/>
      <c r="M95" s="5"/>
      <c r="N95" s="5"/>
      <c r="O95" s="5"/>
      <c r="P95" s="7"/>
      <c r="Q95" s="5"/>
      <c r="R95" s="5"/>
      <c r="S95" s="5"/>
      <c r="T95" s="5"/>
      <c r="U95" s="5"/>
      <c r="W95" s="9">
        <v>326</v>
      </c>
      <c r="X95" s="10" t="s">
        <v>230</v>
      </c>
    </row>
    <row r="96" spans="1:24">
      <c r="A96" s="5"/>
      <c r="B96" s="5"/>
      <c r="E96" s="5"/>
      <c r="F96" s="5"/>
      <c r="I96" s="5"/>
      <c r="J96" s="5"/>
      <c r="K96" s="7"/>
      <c r="L96" s="5"/>
      <c r="M96" s="5"/>
      <c r="N96" s="5"/>
      <c r="O96" s="5"/>
      <c r="P96" s="7"/>
      <c r="Q96" s="5"/>
      <c r="R96" s="5"/>
      <c r="S96" s="5"/>
      <c r="T96" s="5"/>
      <c r="U96" s="5"/>
      <c r="W96" s="9">
        <v>327</v>
      </c>
      <c r="X96" s="10" t="s">
        <v>231</v>
      </c>
    </row>
    <row r="97" spans="1:24">
      <c r="A97" s="5"/>
      <c r="B97" s="5"/>
      <c r="E97" s="5"/>
      <c r="F97" s="5"/>
      <c r="I97" s="5"/>
      <c r="J97" s="5"/>
      <c r="K97" s="7"/>
      <c r="L97" s="5"/>
      <c r="M97" s="5"/>
      <c r="N97" s="5"/>
      <c r="O97" s="5"/>
      <c r="P97" s="7"/>
      <c r="Q97" s="5"/>
      <c r="R97" s="5"/>
      <c r="S97" s="5"/>
      <c r="T97" s="5"/>
      <c r="U97" s="5"/>
      <c r="W97" s="9">
        <v>328</v>
      </c>
      <c r="X97" s="10" t="s">
        <v>232</v>
      </c>
    </row>
    <row r="98" spans="1:24">
      <c r="A98" s="5"/>
      <c r="B98" s="5"/>
      <c r="E98" s="5"/>
      <c r="F98" s="5"/>
      <c r="I98" s="5"/>
      <c r="J98" s="5"/>
      <c r="K98" s="7"/>
      <c r="L98" s="5"/>
      <c r="M98" s="5"/>
      <c r="N98" s="5"/>
      <c r="O98" s="5"/>
      <c r="P98" s="7"/>
      <c r="Q98" s="5"/>
      <c r="R98" s="5"/>
      <c r="S98" s="5"/>
      <c r="T98" s="5"/>
      <c r="U98" s="5"/>
      <c r="W98" s="9">
        <v>329</v>
      </c>
      <c r="X98" s="10" t="s">
        <v>233</v>
      </c>
    </row>
    <row r="99" spans="1:24">
      <c r="A99" s="5"/>
      <c r="B99" s="5"/>
      <c r="E99" s="5"/>
      <c r="F99" s="5"/>
      <c r="I99" s="5"/>
      <c r="J99" s="5"/>
      <c r="K99" s="7"/>
      <c r="L99" s="5"/>
      <c r="M99" s="5"/>
      <c r="N99" s="5"/>
      <c r="O99" s="5"/>
      <c r="P99" s="7"/>
      <c r="Q99" s="5"/>
      <c r="R99" s="5"/>
      <c r="S99" s="5"/>
      <c r="T99" s="5"/>
      <c r="U99" s="5"/>
      <c r="W99" s="9">
        <v>330</v>
      </c>
      <c r="X99" s="10" t="s">
        <v>234</v>
      </c>
    </row>
    <row r="100" spans="1:24">
      <c r="A100" s="5"/>
      <c r="B100" s="5"/>
      <c r="E100" s="5"/>
      <c r="F100" s="5"/>
      <c r="I100" s="5"/>
      <c r="J100" s="5"/>
      <c r="K100" s="7"/>
      <c r="L100" s="5"/>
      <c r="M100" s="5"/>
      <c r="N100" s="5"/>
      <c r="O100" s="5"/>
      <c r="P100" s="7"/>
      <c r="Q100" s="5"/>
      <c r="R100" s="5"/>
      <c r="S100" s="5"/>
      <c r="T100" s="5"/>
      <c r="U100" s="5"/>
      <c r="W100" s="9">
        <v>331</v>
      </c>
      <c r="X100" s="10" t="s">
        <v>235</v>
      </c>
    </row>
    <row r="101" spans="1:24">
      <c r="A101" s="5"/>
      <c r="B101" s="5"/>
      <c r="E101" s="5"/>
      <c r="F101" s="5"/>
      <c r="I101" s="5"/>
      <c r="J101" s="5"/>
      <c r="K101" s="7"/>
      <c r="L101" s="5"/>
      <c r="M101" s="5"/>
      <c r="N101" s="5"/>
      <c r="O101" s="5"/>
      <c r="P101" s="7"/>
      <c r="Q101" s="5"/>
      <c r="R101" s="5"/>
      <c r="S101" s="5"/>
      <c r="T101" s="5"/>
      <c r="U101" s="5"/>
      <c r="W101" s="9">
        <v>332</v>
      </c>
      <c r="X101" s="10" t="s">
        <v>236</v>
      </c>
    </row>
    <row r="102" spans="1:24">
      <c r="A102" s="5"/>
      <c r="B102" s="5"/>
      <c r="E102" s="5"/>
      <c r="F102" s="5"/>
      <c r="I102" s="5"/>
      <c r="J102" s="5"/>
      <c r="K102" s="7"/>
      <c r="L102" s="5"/>
      <c r="M102" s="5"/>
      <c r="N102" s="5"/>
      <c r="O102" s="5"/>
      <c r="P102" s="7"/>
      <c r="Q102" s="5"/>
      <c r="R102" s="5"/>
      <c r="S102" s="5"/>
      <c r="T102" s="5"/>
      <c r="U102" s="5"/>
      <c r="W102" s="9">
        <v>333</v>
      </c>
      <c r="X102" s="10" t="s">
        <v>237</v>
      </c>
    </row>
    <row r="103" spans="1:24">
      <c r="A103" s="5"/>
      <c r="B103" s="5"/>
      <c r="E103" s="5"/>
      <c r="F103" s="5"/>
      <c r="I103" s="5"/>
      <c r="J103" s="5"/>
      <c r="K103" s="7"/>
      <c r="L103" s="5"/>
      <c r="M103" s="5"/>
      <c r="N103" s="5"/>
      <c r="O103" s="5"/>
      <c r="P103" s="7"/>
      <c r="Q103" s="5"/>
      <c r="R103" s="5"/>
      <c r="S103" s="5"/>
      <c r="T103" s="5"/>
      <c r="U103" s="5"/>
      <c r="W103" s="9">
        <v>334</v>
      </c>
      <c r="X103" s="10" t="s">
        <v>238</v>
      </c>
    </row>
    <row r="104" spans="1:24">
      <c r="A104" s="5"/>
      <c r="B104" s="5"/>
      <c r="E104" s="5"/>
      <c r="F104" s="5"/>
      <c r="I104" s="5"/>
      <c r="J104" s="5"/>
      <c r="K104" s="7"/>
      <c r="L104" s="5"/>
      <c r="M104" s="5"/>
      <c r="N104" s="5"/>
      <c r="O104" s="5"/>
      <c r="P104" s="7"/>
      <c r="Q104" s="5"/>
      <c r="R104" s="5"/>
      <c r="S104" s="5"/>
      <c r="T104" s="5"/>
      <c r="U104" s="5"/>
      <c r="W104" s="9">
        <v>335</v>
      </c>
      <c r="X104" s="10" t="s">
        <v>239</v>
      </c>
    </row>
    <row r="105" spans="1:24">
      <c r="A105" s="5"/>
      <c r="B105" s="5"/>
      <c r="E105" s="5"/>
      <c r="F105" s="5"/>
      <c r="I105" s="5"/>
      <c r="J105" s="5"/>
      <c r="K105" s="7"/>
      <c r="L105" s="5"/>
      <c r="M105" s="5"/>
      <c r="N105" s="5"/>
      <c r="O105" s="5"/>
      <c r="P105" s="7"/>
      <c r="Q105" s="5"/>
      <c r="R105" s="5"/>
      <c r="S105" s="5"/>
      <c r="T105" s="5"/>
      <c r="U105" s="5"/>
      <c r="W105" s="9">
        <v>336</v>
      </c>
      <c r="X105" s="10" t="s">
        <v>240</v>
      </c>
    </row>
    <row r="106" spans="1:24">
      <c r="A106" s="5"/>
      <c r="B106" s="5"/>
      <c r="E106" s="5"/>
      <c r="F106" s="5"/>
      <c r="I106" s="5"/>
      <c r="J106" s="5"/>
      <c r="K106" s="7"/>
      <c r="L106" s="5"/>
      <c r="M106" s="5"/>
      <c r="N106" s="5"/>
      <c r="O106" s="5"/>
      <c r="P106" s="7"/>
      <c r="Q106" s="5"/>
      <c r="R106" s="5"/>
      <c r="S106" s="5"/>
      <c r="T106" s="5"/>
      <c r="U106" s="5"/>
      <c r="W106" s="9">
        <v>337</v>
      </c>
      <c r="X106" s="10" t="s">
        <v>241</v>
      </c>
    </row>
    <row r="107" spans="1:24">
      <c r="A107" s="5"/>
      <c r="B107" s="5"/>
      <c r="E107" s="5"/>
      <c r="F107" s="5"/>
      <c r="I107" s="5"/>
      <c r="J107" s="5"/>
      <c r="K107" s="7"/>
      <c r="L107" s="5"/>
      <c r="M107" s="5"/>
      <c r="N107" s="5"/>
      <c r="O107" s="5"/>
      <c r="P107" s="7"/>
      <c r="Q107" s="5"/>
      <c r="R107" s="5"/>
      <c r="S107" s="5"/>
      <c r="T107" s="5"/>
      <c r="U107" s="5"/>
      <c r="W107" s="9">
        <v>338</v>
      </c>
      <c r="X107" s="10" t="s">
        <v>242</v>
      </c>
    </row>
    <row r="108" spans="1:24">
      <c r="A108" s="5"/>
      <c r="B108" s="5"/>
      <c r="E108" s="5"/>
      <c r="F108" s="5"/>
      <c r="I108" s="5"/>
      <c r="J108" s="5"/>
      <c r="K108" s="7"/>
      <c r="L108" s="5"/>
      <c r="M108" s="5"/>
      <c r="N108" s="5"/>
      <c r="O108" s="5"/>
      <c r="P108" s="7"/>
      <c r="Q108" s="5"/>
      <c r="R108" s="5"/>
      <c r="S108" s="5"/>
      <c r="T108" s="5"/>
      <c r="U108" s="5"/>
      <c r="W108" s="9">
        <v>339</v>
      </c>
      <c r="X108" s="10" t="s">
        <v>243</v>
      </c>
    </row>
    <row r="109" spans="1:24">
      <c r="A109" s="5"/>
      <c r="B109" s="5"/>
      <c r="E109" s="5"/>
      <c r="F109" s="5"/>
      <c r="I109" s="5"/>
      <c r="J109" s="5"/>
      <c r="K109" s="7"/>
      <c r="L109" s="5"/>
      <c r="M109" s="5"/>
      <c r="N109" s="5"/>
      <c r="O109" s="5"/>
      <c r="P109" s="7"/>
      <c r="Q109" s="5"/>
      <c r="R109" s="5"/>
      <c r="S109" s="5"/>
      <c r="T109" s="5"/>
      <c r="U109" s="5"/>
      <c r="W109" s="9">
        <v>340</v>
      </c>
      <c r="X109" s="10" t="s">
        <v>244</v>
      </c>
    </row>
    <row r="110" spans="1:24">
      <c r="A110" s="5"/>
      <c r="B110" s="5"/>
      <c r="E110" s="5"/>
      <c r="F110" s="5"/>
      <c r="I110" s="5"/>
      <c r="J110" s="5"/>
      <c r="K110" s="7"/>
      <c r="L110" s="5"/>
      <c r="M110" s="5"/>
      <c r="N110" s="5"/>
      <c r="O110" s="5"/>
      <c r="P110" s="7"/>
      <c r="Q110" s="5"/>
      <c r="R110" s="5"/>
      <c r="S110" s="5"/>
      <c r="T110" s="5"/>
      <c r="U110" s="5"/>
      <c r="W110" s="9">
        <v>341</v>
      </c>
      <c r="X110" s="10" t="s">
        <v>245</v>
      </c>
    </row>
    <row r="111" spans="1:24">
      <c r="A111" s="5"/>
      <c r="B111" s="5"/>
      <c r="E111" s="5"/>
      <c r="F111" s="5"/>
      <c r="I111" s="5"/>
      <c r="J111" s="5"/>
      <c r="K111" s="7"/>
      <c r="L111" s="5"/>
      <c r="M111" s="5"/>
      <c r="N111" s="5"/>
      <c r="O111" s="5"/>
      <c r="P111" s="7"/>
      <c r="Q111" s="5"/>
      <c r="R111" s="5"/>
      <c r="S111" s="5"/>
      <c r="T111" s="5"/>
      <c r="U111" s="5"/>
      <c r="W111" s="9">
        <v>342</v>
      </c>
      <c r="X111" s="10" t="s">
        <v>246</v>
      </c>
    </row>
    <row r="112" spans="1:24">
      <c r="A112" s="5"/>
      <c r="B112" s="5"/>
      <c r="E112" s="5"/>
      <c r="F112" s="5"/>
      <c r="I112" s="5"/>
      <c r="J112" s="5"/>
      <c r="K112" s="7"/>
      <c r="L112" s="5"/>
      <c r="M112" s="5"/>
      <c r="N112" s="5"/>
      <c r="O112" s="5"/>
      <c r="P112" s="7"/>
      <c r="Q112" s="5"/>
      <c r="R112" s="5"/>
      <c r="S112" s="5"/>
      <c r="T112" s="5"/>
      <c r="U112" s="5"/>
      <c r="W112" s="9">
        <v>343</v>
      </c>
      <c r="X112" s="10" t="s">
        <v>247</v>
      </c>
    </row>
    <row r="113" spans="1:24">
      <c r="A113" s="5"/>
      <c r="B113" s="5"/>
      <c r="E113" s="5"/>
      <c r="F113" s="5"/>
      <c r="I113" s="5"/>
      <c r="J113" s="5"/>
      <c r="K113" s="7"/>
      <c r="L113" s="5"/>
      <c r="M113" s="5"/>
      <c r="N113" s="5"/>
      <c r="O113" s="5"/>
      <c r="P113" s="7"/>
      <c r="Q113" s="5"/>
      <c r="R113" s="5"/>
      <c r="S113" s="5"/>
      <c r="T113" s="5"/>
      <c r="U113" s="5"/>
      <c r="W113" s="9">
        <v>344</v>
      </c>
      <c r="X113" s="10" t="s">
        <v>248</v>
      </c>
    </row>
    <row r="114" spans="1:24">
      <c r="A114" s="5"/>
      <c r="B114" s="5"/>
      <c r="E114" s="5"/>
      <c r="F114" s="5"/>
      <c r="I114" s="5"/>
      <c r="J114" s="5"/>
      <c r="K114" s="7"/>
      <c r="L114" s="5"/>
      <c r="M114" s="5"/>
      <c r="N114" s="5"/>
      <c r="O114" s="5"/>
      <c r="P114" s="7"/>
      <c r="Q114" s="5"/>
      <c r="R114" s="5"/>
      <c r="S114" s="5"/>
      <c r="T114" s="5"/>
      <c r="U114" s="5"/>
      <c r="W114" s="9">
        <v>345</v>
      </c>
      <c r="X114" s="10" t="s">
        <v>249</v>
      </c>
    </row>
    <row r="115" spans="1:24">
      <c r="A115" s="5"/>
      <c r="B115" s="5"/>
      <c r="E115" s="5"/>
      <c r="F115" s="5"/>
      <c r="I115" s="5"/>
      <c r="J115" s="5"/>
      <c r="K115" s="7"/>
      <c r="L115" s="5"/>
      <c r="M115" s="5"/>
      <c r="N115" s="5"/>
      <c r="O115" s="5"/>
      <c r="P115" s="7"/>
      <c r="Q115" s="5"/>
      <c r="R115" s="5"/>
      <c r="S115" s="5"/>
      <c r="T115" s="5"/>
      <c r="U115" s="5"/>
      <c r="W115" s="9">
        <v>346</v>
      </c>
      <c r="X115" s="10" t="s">
        <v>250</v>
      </c>
    </row>
    <row r="116" spans="1:24">
      <c r="A116" s="5"/>
      <c r="B116" s="5"/>
      <c r="E116" s="5"/>
      <c r="F116" s="5"/>
      <c r="I116" s="5"/>
      <c r="J116" s="5"/>
      <c r="K116" s="7"/>
      <c r="L116" s="5"/>
      <c r="M116" s="5"/>
      <c r="N116" s="5"/>
      <c r="O116" s="5"/>
      <c r="P116" s="7"/>
      <c r="Q116" s="5"/>
      <c r="R116" s="5"/>
      <c r="S116" s="5"/>
      <c r="T116" s="5"/>
      <c r="U116" s="5"/>
      <c r="W116" s="9">
        <v>347</v>
      </c>
      <c r="X116" s="10" t="s">
        <v>251</v>
      </c>
    </row>
    <row r="117" spans="1:24">
      <c r="A117" s="5"/>
      <c r="B117" s="5"/>
      <c r="E117" s="5"/>
      <c r="F117" s="5"/>
      <c r="I117" s="5"/>
      <c r="J117" s="5"/>
      <c r="K117" s="7"/>
      <c r="L117" s="5"/>
      <c r="M117" s="5"/>
      <c r="N117" s="5"/>
      <c r="O117" s="5"/>
      <c r="P117" s="7"/>
      <c r="Q117" s="5"/>
      <c r="R117" s="5"/>
      <c r="S117" s="5"/>
      <c r="T117" s="5"/>
      <c r="U117" s="5"/>
      <c r="W117" s="9">
        <v>348</v>
      </c>
      <c r="X117" s="10" t="s">
        <v>252</v>
      </c>
    </row>
    <row r="118" spans="1:24">
      <c r="A118" s="5"/>
      <c r="B118" s="5"/>
      <c r="E118" s="5"/>
      <c r="F118" s="5"/>
      <c r="I118" s="5"/>
      <c r="J118" s="5"/>
      <c r="K118" s="7"/>
      <c r="L118" s="5"/>
      <c r="M118" s="5"/>
      <c r="N118" s="5"/>
      <c r="O118" s="5"/>
      <c r="P118" s="7"/>
      <c r="Q118" s="5"/>
      <c r="R118" s="5"/>
      <c r="S118" s="5"/>
      <c r="T118" s="5"/>
      <c r="U118" s="5"/>
      <c r="W118" s="9">
        <v>349</v>
      </c>
      <c r="X118" s="10" t="s">
        <v>253</v>
      </c>
    </row>
    <row r="119" spans="1:24">
      <c r="A119" s="5"/>
      <c r="B119" s="5"/>
      <c r="E119" s="5"/>
      <c r="F119" s="5"/>
      <c r="I119" s="5"/>
      <c r="J119" s="5"/>
      <c r="K119" s="7"/>
      <c r="L119" s="5"/>
      <c r="M119" s="5"/>
      <c r="N119" s="5"/>
      <c r="O119" s="5"/>
      <c r="P119" s="7"/>
      <c r="Q119" s="5"/>
      <c r="R119" s="5"/>
      <c r="S119" s="5"/>
      <c r="T119" s="5"/>
      <c r="U119" s="5"/>
      <c r="W119" s="9">
        <v>350</v>
      </c>
      <c r="X119" s="10" t="s">
        <v>254</v>
      </c>
    </row>
    <row r="120" spans="1:24">
      <c r="A120" s="5"/>
      <c r="B120" s="5"/>
      <c r="E120" s="5"/>
      <c r="F120" s="5"/>
      <c r="I120" s="5"/>
      <c r="J120" s="5"/>
      <c r="K120" s="7"/>
      <c r="L120" s="5"/>
      <c r="M120" s="5"/>
      <c r="N120" s="5"/>
      <c r="O120" s="5"/>
      <c r="P120" s="7"/>
      <c r="Q120" s="5"/>
      <c r="R120" s="5"/>
      <c r="S120" s="5"/>
      <c r="T120" s="5"/>
      <c r="U120" s="5"/>
      <c r="W120" s="9">
        <v>351</v>
      </c>
      <c r="X120" s="10" t="s">
        <v>255</v>
      </c>
    </row>
    <row r="121" spans="1:24">
      <c r="A121" s="5"/>
      <c r="B121" s="5"/>
      <c r="E121" s="5"/>
      <c r="F121" s="5"/>
      <c r="I121" s="5"/>
      <c r="J121" s="5"/>
      <c r="K121" s="7"/>
      <c r="L121" s="5"/>
      <c r="M121" s="5"/>
      <c r="N121" s="5"/>
      <c r="O121" s="5"/>
      <c r="P121" s="7"/>
      <c r="Q121" s="5"/>
      <c r="R121" s="5"/>
      <c r="S121" s="5"/>
      <c r="T121" s="5"/>
      <c r="U121" s="5"/>
      <c r="W121" s="9">
        <v>352</v>
      </c>
      <c r="X121" s="10" t="s">
        <v>256</v>
      </c>
    </row>
    <row r="122" spans="1:24">
      <c r="A122" s="5"/>
      <c r="B122" s="5"/>
      <c r="E122" s="5"/>
      <c r="F122" s="5"/>
      <c r="I122" s="5"/>
      <c r="J122" s="5"/>
      <c r="K122" s="7"/>
      <c r="L122" s="5"/>
      <c r="M122" s="5"/>
      <c r="N122" s="5"/>
      <c r="O122" s="5"/>
      <c r="P122" s="7"/>
      <c r="Q122" s="5"/>
      <c r="R122" s="5"/>
      <c r="S122" s="5"/>
      <c r="T122" s="5"/>
      <c r="U122" s="5"/>
      <c r="W122" s="9">
        <v>353</v>
      </c>
      <c r="X122" s="10" t="s">
        <v>257</v>
      </c>
    </row>
    <row r="123" spans="1:24">
      <c r="A123" s="5"/>
      <c r="B123" s="5"/>
      <c r="E123" s="5"/>
      <c r="F123" s="5"/>
      <c r="I123" s="5"/>
      <c r="J123" s="5"/>
      <c r="K123" s="7"/>
      <c r="L123" s="5"/>
      <c r="M123" s="5"/>
      <c r="N123" s="5"/>
      <c r="O123" s="5"/>
      <c r="P123" s="7"/>
      <c r="Q123" s="5"/>
      <c r="R123" s="5"/>
      <c r="S123" s="5"/>
      <c r="T123" s="5"/>
      <c r="U123" s="5"/>
      <c r="W123" s="9">
        <v>354</v>
      </c>
      <c r="X123" s="10" t="s">
        <v>258</v>
      </c>
    </row>
    <row r="124" spans="1:24">
      <c r="A124" s="5"/>
      <c r="B124" s="5"/>
      <c r="E124" s="5"/>
      <c r="F124" s="5"/>
      <c r="I124" s="5"/>
      <c r="J124" s="5"/>
      <c r="K124" s="7"/>
      <c r="L124" s="5"/>
      <c r="M124" s="5"/>
      <c r="N124" s="5"/>
      <c r="O124" s="5"/>
      <c r="P124" s="7"/>
      <c r="Q124" s="5"/>
      <c r="R124" s="5"/>
      <c r="S124" s="5"/>
      <c r="T124" s="5"/>
      <c r="U124" s="5"/>
      <c r="W124" s="9">
        <v>355</v>
      </c>
      <c r="X124" s="10" t="s">
        <v>259</v>
      </c>
    </row>
    <row r="125" spans="1:24">
      <c r="A125" s="5"/>
      <c r="B125" s="5"/>
      <c r="E125" s="5"/>
      <c r="F125" s="5"/>
      <c r="I125" s="5"/>
      <c r="J125" s="5"/>
      <c r="K125" s="7"/>
      <c r="L125" s="5"/>
      <c r="M125" s="5"/>
      <c r="N125" s="5"/>
      <c r="O125" s="5"/>
      <c r="P125" s="7"/>
      <c r="Q125" s="5"/>
      <c r="R125" s="5"/>
      <c r="S125" s="5"/>
      <c r="T125" s="5"/>
      <c r="U125" s="5"/>
      <c r="W125" s="9">
        <v>356</v>
      </c>
      <c r="X125" s="10" t="s">
        <v>260</v>
      </c>
    </row>
    <row r="126" spans="1:24">
      <c r="A126" s="5"/>
      <c r="B126" s="5"/>
      <c r="E126" s="5"/>
      <c r="F126" s="5"/>
      <c r="I126" s="5"/>
      <c r="J126" s="5"/>
      <c r="K126" s="7"/>
      <c r="L126" s="5"/>
      <c r="M126" s="5"/>
      <c r="N126" s="5"/>
      <c r="O126" s="5"/>
      <c r="P126" s="7"/>
      <c r="Q126" s="5"/>
      <c r="R126" s="5"/>
      <c r="S126" s="5"/>
      <c r="T126" s="5"/>
      <c r="U126" s="5"/>
      <c r="W126" s="9">
        <v>357</v>
      </c>
      <c r="X126" s="10" t="s">
        <v>261</v>
      </c>
    </row>
    <row r="127" spans="1:24">
      <c r="A127" s="5"/>
      <c r="B127" s="5"/>
      <c r="E127" s="5"/>
      <c r="F127" s="5"/>
      <c r="I127" s="5"/>
      <c r="J127" s="5"/>
      <c r="K127" s="7"/>
      <c r="L127" s="5"/>
      <c r="M127" s="5"/>
      <c r="N127" s="5"/>
      <c r="O127" s="5"/>
      <c r="P127" s="7"/>
      <c r="Q127" s="5"/>
      <c r="R127" s="5"/>
      <c r="S127" s="5"/>
      <c r="T127" s="5"/>
      <c r="U127" s="5"/>
      <c r="W127" s="9">
        <v>358</v>
      </c>
      <c r="X127" s="10" t="s">
        <v>262</v>
      </c>
    </row>
    <row r="128" spans="1:24">
      <c r="A128" s="5"/>
      <c r="B128" s="5"/>
      <c r="E128" s="5"/>
      <c r="F128" s="5"/>
      <c r="I128" s="5"/>
      <c r="J128" s="5"/>
      <c r="K128" s="7"/>
      <c r="L128" s="5"/>
      <c r="M128" s="5"/>
      <c r="N128" s="5"/>
      <c r="O128" s="5"/>
      <c r="P128" s="7"/>
      <c r="Q128" s="5"/>
      <c r="R128" s="5"/>
      <c r="S128" s="5"/>
      <c r="T128" s="5"/>
      <c r="U128" s="5"/>
      <c r="W128" s="9">
        <v>359</v>
      </c>
      <c r="X128" s="10" t="s">
        <v>263</v>
      </c>
    </row>
    <row r="129" spans="1:24">
      <c r="A129" s="5"/>
      <c r="B129" s="5"/>
      <c r="E129" s="5"/>
      <c r="F129" s="5"/>
      <c r="I129" s="5"/>
      <c r="J129" s="5"/>
      <c r="K129" s="7"/>
      <c r="L129" s="5"/>
      <c r="M129" s="5"/>
      <c r="N129" s="5"/>
      <c r="O129" s="5"/>
      <c r="P129" s="7"/>
      <c r="Q129" s="5"/>
      <c r="R129" s="5"/>
      <c r="S129" s="5"/>
      <c r="T129" s="5"/>
      <c r="U129" s="5"/>
      <c r="W129" s="9">
        <v>360</v>
      </c>
      <c r="X129" s="10" t="s">
        <v>264</v>
      </c>
    </row>
    <row r="130" spans="1:24">
      <c r="A130" s="5"/>
      <c r="B130" s="5"/>
      <c r="E130" s="5"/>
      <c r="F130" s="5"/>
      <c r="I130" s="5"/>
      <c r="J130" s="5"/>
      <c r="K130" s="7"/>
      <c r="L130" s="5"/>
      <c r="M130" s="5"/>
      <c r="N130" s="5"/>
      <c r="O130" s="5"/>
      <c r="P130" s="7"/>
      <c r="Q130" s="5"/>
      <c r="R130" s="5"/>
      <c r="S130" s="5"/>
      <c r="T130" s="5"/>
      <c r="U130" s="5"/>
      <c r="W130" s="9">
        <v>361</v>
      </c>
      <c r="X130" s="10" t="s">
        <v>265</v>
      </c>
    </row>
    <row r="131" spans="1:24">
      <c r="A131" s="5"/>
      <c r="B131" s="5"/>
      <c r="E131" s="5"/>
      <c r="F131" s="5"/>
      <c r="I131" s="5"/>
      <c r="J131" s="5"/>
      <c r="K131" s="7"/>
      <c r="L131" s="5"/>
      <c r="M131" s="5"/>
      <c r="N131" s="5"/>
      <c r="O131" s="5"/>
      <c r="P131" s="7"/>
      <c r="Q131" s="5"/>
      <c r="R131" s="5"/>
      <c r="S131" s="5"/>
      <c r="T131" s="5"/>
      <c r="U131" s="5"/>
      <c r="W131" s="9">
        <v>362</v>
      </c>
      <c r="X131" s="10" t="s">
        <v>266</v>
      </c>
    </row>
    <row r="132" spans="1:24">
      <c r="A132" s="5"/>
      <c r="B132" s="5"/>
      <c r="E132" s="5"/>
      <c r="F132" s="5"/>
      <c r="I132" s="5"/>
      <c r="J132" s="5"/>
      <c r="K132" s="7"/>
      <c r="L132" s="5"/>
      <c r="M132" s="5"/>
      <c r="N132" s="5"/>
      <c r="O132" s="5"/>
      <c r="P132" s="7"/>
      <c r="Q132" s="5"/>
      <c r="R132" s="5"/>
      <c r="S132" s="5"/>
      <c r="T132" s="5"/>
      <c r="U132" s="5"/>
      <c r="W132" s="9">
        <v>363</v>
      </c>
      <c r="X132" s="10" t="s">
        <v>267</v>
      </c>
    </row>
    <row r="133" spans="1:24">
      <c r="A133" s="5"/>
      <c r="B133" s="5"/>
      <c r="E133" s="5"/>
      <c r="F133" s="5"/>
      <c r="I133" s="5"/>
      <c r="J133" s="5"/>
      <c r="K133" s="7"/>
      <c r="L133" s="5"/>
      <c r="M133" s="5"/>
      <c r="N133" s="5"/>
      <c r="O133" s="5"/>
      <c r="P133" s="7"/>
      <c r="Q133" s="5"/>
      <c r="R133" s="5"/>
      <c r="S133" s="5"/>
      <c r="T133" s="5"/>
      <c r="U133" s="5"/>
      <c r="W133" s="9">
        <v>364</v>
      </c>
      <c r="X133" s="10" t="s">
        <v>268</v>
      </c>
    </row>
    <row r="134" spans="1:24">
      <c r="A134" s="5"/>
      <c r="B134" s="5"/>
      <c r="E134" s="5"/>
      <c r="F134" s="5"/>
      <c r="I134" s="5"/>
      <c r="J134" s="5"/>
      <c r="K134" s="7"/>
      <c r="L134" s="5"/>
      <c r="M134" s="5"/>
      <c r="N134" s="5"/>
      <c r="O134" s="5"/>
      <c r="P134" s="7"/>
      <c r="Q134" s="5"/>
      <c r="R134" s="5"/>
      <c r="S134" s="5"/>
      <c r="T134" s="5"/>
      <c r="U134" s="5"/>
      <c r="W134" s="9">
        <v>365</v>
      </c>
      <c r="X134" s="10" t="s">
        <v>269</v>
      </c>
    </row>
    <row r="135" spans="1:24">
      <c r="A135" s="5"/>
      <c r="B135" s="5"/>
      <c r="E135" s="5"/>
      <c r="F135" s="5"/>
      <c r="I135" s="5"/>
      <c r="J135" s="5"/>
      <c r="K135" s="7"/>
      <c r="L135" s="5"/>
      <c r="M135" s="5"/>
      <c r="N135" s="5"/>
      <c r="O135" s="5"/>
      <c r="P135" s="7"/>
      <c r="Q135" s="5"/>
      <c r="R135" s="5"/>
      <c r="S135" s="5"/>
      <c r="T135" s="5"/>
      <c r="U135" s="5"/>
      <c r="W135" s="9">
        <v>366</v>
      </c>
      <c r="X135" s="10" t="s">
        <v>270</v>
      </c>
    </row>
    <row r="136" spans="1:24">
      <c r="A136" s="5"/>
      <c r="B136" s="5"/>
      <c r="E136" s="5"/>
      <c r="F136" s="5"/>
      <c r="I136" s="5"/>
      <c r="J136" s="5"/>
      <c r="K136" s="7"/>
      <c r="L136" s="5"/>
      <c r="M136" s="5"/>
      <c r="N136" s="5"/>
      <c r="O136" s="5"/>
      <c r="P136" s="7"/>
      <c r="Q136" s="5"/>
      <c r="R136" s="5"/>
      <c r="S136" s="5"/>
      <c r="T136" s="5"/>
      <c r="U136" s="5"/>
      <c r="W136" s="9">
        <v>367</v>
      </c>
      <c r="X136" s="10" t="s">
        <v>271</v>
      </c>
    </row>
    <row r="137" spans="1:24">
      <c r="A137" s="5"/>
      <c r="B137" s="5"/>
      <c r="E137" s="5"/>
      <c r="F137" s="5"/>
      <c r="I137" s="5"/>
      <c r="J137" s="5"/>
      <c r="K137" s="7"/>
      <c r="L137" s="5"/>
      <c r="M137" s="5"/>
      <c r="N137" s="5"/>
      <c r="O137" s="5"/>
      <c r="P137" s="7"/>
      <c r="Q137" s="5"/>
      <c r="R137" s="5"/>
      <c r="S137" s="5"/>
      <c r="T137" s="5"/>
      <c r="U137" s="5"/>
      <c r="W137" s="9">
        <v>368</v>
      </c>
      <c r="X137" s="10" t="s">
        <v>272</v>
      </c>
    </row>
    <row r="138" spans="1:24">
      <c r="A138" s="5"/>
      <c r="B138" s="5"/>
      <c r="E138" s="5"/>
      <c r="F138" s="5"/>
      <c r="I138" s="5"/>
      <c r="J138" s="5"/>
      <c r="K138" s="7"/>
      <c r="L138" s="5"/>
      <c r="M138" s="5"/>
      <c r="N138" s="5"/>
      <c r="O138" s="5"/>
      <c r="P138" s="7"/>
      <c r="Q138" s="5"/>
      <c r="R138" s="5"/>
      <c r="S138" s="5"/>
      <c r="T138" s="5"/>
      <c r="U138" s="5"/>
      <c r="W138" s="9">
        <v>369</v>
      </c>
      <c r="X138" s="10" t="s">
        <v>492</v>
      </c>
    </row>
    <row r="139" spans="1:24">
      <c r="A139" s="5"/>
      <c r="B139" s="5"/>
      <c r="E139" s="5"/>
      <c r="F139" s="5"/>
      <c r="I139" s="5"/>
      <c r="J139" s="5"/>
      <c r="K139" s="7"/>
      <c r="L139" s="5"/>
      <c r="M139" s="5"/>
      <c r="N139" s="5"/>
      <c r="O139" s="5"/>
      <c r="P139" s="7"/>
      <c r="Q139" s="5"/>
      <c r="R139" s="5"/>
      <c r="S139" s="5"/>
      <c r="T139" s="5"/>
      <c r="U139" s="5"/>
      <c r="W139" s="9">
        <v>370</v>
      </c>
      <c r="X139" s="10" t="s">
        <v>273</v>
      </c>
    </row>
    <row r="140" spans="1:24">
      <c r="A140" s="5"/>
      <c r="B140" s="5"/>
      <c r="E140" s="5"/>
      <c r="F140" s="5"/>
      <c r="I140" s="5"/>
      <c r="J140" s="5"/>
      <c r="K140" s="7"/>
      <c r="L140" s="5"/>
      <c r="M140" s="5"/>
      <c r="N140" s="5"/>
      <c r="O140" s="5"/>
      <c r="P140" s="7"/>
      <c r="Q140" s="5"/>
      <c r="R140" s="5"/>
      <c r="S140" s="5"/>
      <c r="T140" s="5"/>
      <c r="U140" s="5"/>
      <c r="W140" s="9">
        <v>371</v>
      </c>
      <c r="X140" s="10" t="s">
        <v>274</v>
      </c>
    </row>
    <row r="141" spans="1:24">
      <c r="A141" s="5"/>
      <c r="B141" s="5"/>
      <c r="E141" s="5"/>
      <c r="F141" s="5"/>
      <c r="I141" s="5"/>
      <c r="J141" s="5"/>
      <c r="K141" s="7"/>
      <c r="L141" s="5"/>
      <c r="M141" s="5"/>
      <c r="N141" s="5"/>
      <c r="O141" s="5"/>
      <c r="P141" s="7"/>
      <c r="Q141" s="5"/>
      <c r="R141" s="5"/>
      <c r="S141" s="5"/>
      <c r="T141" s="5"/>
      <c r="U141" s="5"/>
      <c r="W141" s="9">
        <v>372</v>
      </c>
      <c r="X141" s="10" t="s">
        <v>275</v>
      </c>
    </row>
    <row r="142" spans="1:24">
      <c r="A142" s="5"/>
      <c r="B142" s="5"/>
      <c r="E142" s="5"/>
      <c r="F142" s="5"/>
      <c r="I142" s="5"/>
      <c r="J142" s="5"/>
      <c r="K142" s="7"/>
      <c r="L142" s="5"/>
      <c r="M142" s="5"/>
      <c r="N142" s="5"/>
      <c r="O142" s="5"/>
      <c r="P142" s="7"/>
      <c r="Q142" s="5"/>
      <c r="R142" s="5"/>
      <c r="S142" s="5"/>
      <c r="T142" s="5"/>
      <c r="U142" s="5"/>
      <c r="W142" s="9">
        <v>373</v>
      </c>
      <c r="X142" s="10" t="s">
        <v>276</v>
      </c>
    </row>
    <row r="143" spans="1:24">
      <c r="A143" s="5"/>
      <c r="B143" s="5"/>
      <c r="E143" s="5"/>
      <c r="F143" s="5"/>
      <c r="I143" s="5"/>
      <c r="J143" s="5"/>
      <c r="K143" s="7"/>
      <c r="L143" s="5"/>
      <c r="M143" s="5"/>
      <c r="N143" s="5"/>
      <c r="O143" s="5"/>
      <c r="P143" s="7"/>
      <c r="Q143" s="5"/>
      <c r="R143" s="5"/>
      <c r="S143" s="5"/>
      <c r="T143" s="5"/>
      <c r="U143" s="5"/>
      <c r="W143" s="9">
        <v>374</v>
      </c>
      <c r="X143" s="10" t="s">
        <v>277</v>
      </c>
    </row>
    <row r="144" spans="1:24">
      <c r="A144" s="5"/>
      <c r="B144" s="5"/>
      <c r="E144" s="5"/>
      <c r="F144" s="5"/>
      <c r="I144" s="5"/>
      <c r="J144" s="5"/>
      <c r="K144" s="7"/>
      <c r="L144" s="5"/>
      <c r="M144" s="5"/>
      <c r="N144" s="5"/>
      <c r="O144" s="5"/>
      <c r="P144" s="7"/>
      <c r="Q144" s="5"/>
      <c r="R144" s="5"/>
      <c r="S144" s="5"/>
      <c r="T144" s="5"/>
      <c r="U144" s="5"/>
      <c r="W144" s="9">
        <v>375</v>
      </c>
      <c r="X144" s="10" t="s">
        <v>278</v>
      </c>
    </row>
    <row r="145" spans="1:24">
      <c r="A145" s="5"/>
      <c r="B145" s="5"/>
      <c r="E145" s="5"/>
      <c r="F145" s="5"/>
      <c r="I145" s="5"/>
      <c r="J145" s="5"/>
      <c r="K145" s="7"/>
      <c r="L145" s="5"/>
      <c r="M145" s="5"/>
      <c r="N145" s="5"/>
      <c r="O145" s="5"/>
      <c r="P145" s="7"/>
      <c r="Q145" s="5"/>
      <c r="R145" s="5"/>
      <c r="S145" s="5"/>
      <c r="T145" s="5"/>
      <c r="U145" s="5"/>
      <c r="W145" s="9">
        <v>376</v>
      </c>
      <c r="X145" s="10" t="s">
        <v>279</v>
      </c>
    </row>
    <row r="146" spans="1:24">
      <c r="A146" s="5"/>
      <c r="B146" s="5"/>
      <c r="E146" s="5"/>
      <c r="F146" s="5"/>
      <c r="I146" s="5"/>
      <c r="J146" s="5"/>
      <c r="K146" s="7"/>
      <c r="L146" s="5"/>
      <c r="M146" s="5"/>
      <c r="N146" s="5"/>
      <c r="O146" s="5"/>
      <c r="P146" s="7"/>
      <c r="Q146" s="5"/>
      <c r="R146" s="5"/>
      <c r="S146" s="5"/>
      <c r="T146" s="5"/>
      <c r="U146" s="5"/>
      <c r="W146" s="9">
        <v>377</v>
      </c>
      <c r="X146" s="10" t="s">
        <v>280</v>
      </c>
    </row>
    <row r="147" spans="1:24">
      <c r="A147" s="5"/>
      <c r="B147" s="5"/>
      <c r="E147" s="5"/>
      <c r="F147" s="5"/>
      <c r="I147" s="5"/>
      <c r="J147" s="5"/>
      <c r="K147" s="7"/>
      <c r="L147" s="5"/>
      <c r="M147" s="5"/>
      <c r="N147" s="5"/>
      <c r="O147" s="5"/>
      <c r="P147" s="7"/>
      <c r="Q147" s="5"/>
      <c r="R147" s="5"/>
      <c r="S147" s="5"/>
      <c r="T147" s="5"/>
      <c r="U147" s="5"/>
      <c r="W147" s="9">
        <v>378</v>
      </c>
      <c r="X147" s="10" t="s">
        <v>281</v>
      </c>
    </row>
    <row r="148" spans="1:24">
      <c r="A148" s="5"/>
      <c r="B148" s="5"/>
      <c r="E148" s="5"/>
      <c r="F148" s="5"/>
      <c r="I148" s="5"/>
      <c r="J148" s="5"/>
      <c r="K148" s="7"/>
      <c r="L148" s="5"/>
      <c r="M148" s="5"/>
      <c r="N148" s="5"/>
      <c r="O148" s="5"/>
      <c r="P148" s="7"/>
      <c r="Q148" s="5"/>
      <c r="R148" s="5"/>
      <c r="S148" s="5"/>
      <c r="T148" s="5"/>
      <c r="U148" s="5"/>
      <c r="W148" s="9">
        <v>379</v>
      </c>
      <c r="X148" s="10" t="s">
        <v>282</v>
      </c>
    </row>
    <row r="149" spans="1:24">
      <c r="A149" s="5"/>
      <c r="B149" s="5"/>
      <c r="E149" s="5"/>
      <c r="F149" s="5"/>
      <c r="I149" s="5"/>
      <c r="J149" s="5"/>
      <c r="K149" s="7"/>
      <c r="L149" s="5"/>
      <c r="M149" s="5"/>
      <c r="N149" s="5"/>
      <c r="O149" s="5"/>
      <c r="P149" s="7"/>
      <c r="Q149" s="5"/>
      <c r="R149" s="5"/>
      <c r="S149" s="5"/>
      <c r="T149" s="5"/>
      <c r="U149" s="5"/>
      <c r="W149" s="9">
        <v>380</v>
      </c>
      <c r="X149" s="10" t="s">
        <v>283</v>
      </c>
    </row>
    <row r="150" spans="1:24">
      <c r="A150" s="5"/>
      <c r="B150" s="5"/>
      <c r="E150" s="5"/>
      <c r="F150" s="5"/>
      <c r="I150" s="5"/>
      <c r="J150" s="5"/>
      <c r="K150" s="7"/>
      <c r="L150" s="5"/>
      <c r="M150" s="5"/>
      <c r="N150" s="5"/>
      <c r="O150" s="5"/>
      <c r="P150" s="7"/>
      <c r="Q150" s="5"/>
      <c r="R150" s="5"/>
      <c r="S150" s="5"/>
      <c r="T150" s="5"/>
      <c r="U150" s="5"/>
      <c r="W150" s="434" t="str">
        <f>IF('大会申込一覧表(印刷して提出)'!M9="","",'大会申込一覧表(印刷して提出)'!M9)</f>
        <v/>
      </c>
      <c r="X150" s="435" t="str">
        <f>IF('大会申込一覧表(印刷して提出)'!P6="","",'大会申込一覧表(印刷して提出)'!P6)</f>
        <v/>
      </c>
    </row>
    <row r="151" spans="1:24">
      <c r="A151" s="5"/>
      <c r="B151" s="5"/>
      <c r="E151" s="5"/>
      <c r="F151" s="5"/>
      <c r="I151" s="5"/>
      <c r="J151" s="5"/>
      <c r="K151" s="7"/>
      <c r="L151" s="5"/>
      <c r="M151" s="5"/>
      <c r="N151" s="5"/>
      <c r="O151" s="5"/>
      <c r="P151" s="7"/>
      <c r="Q151" s="5"/>
      <c r="R151" s="5"/>
      <c r="S151" s="5"/>
      <c r="T151" s="5"/>
      <c r="U151" s="5"/>
      <c r="W151" s="9"/>
      <c r="X151" s="12"/>
    </row>
    <row r="152" spans="1:24">
      <c r="I152" s="5"/>
      <c r="J152" s="5"/>
      <c r="K152" s="7"/>
      <c r="L152" s="5"/>
      <c r="M152" s="5"/>
      <c r="N152" s="5"/>
      <c r="O152" s="5"/>
      <c r="P152" s="7"/>
      <c r="Q152" s="5"/>
      <c r="R152" s="5"/>
      <c r="S152" s="5"/>
      <c r="T152" s="5"/>
      <c r="U152" s="5"/>
      <c r="W152" s="9"/>
      <c r="X152" s="12"/>
    </row>
    <row r="153" spans="1:24">
      <c r="I153" s="5"/>
      <c r="J153" s="5"/>
      <c r="K153" s="7"/>
      <c r="L153" s="5"/>
      <c r="M153" s="5"/>
      <c r="N153" s="5"/>
      <c r="O153" s="5"/>
      <c r="P153" s="7"/>
      <c r="Q153" s="5"/>
      <c r="R153" s="5"/>
      <c r="S153" s="5"/>
      <c r="T153" s="5"/>
      <c r="U153" s="5"/>
      <c r="W153" s="9"/>
      <c r="X153" s="12"/>
    </row>
    <row r="154" spans="1:24">
      <c r="I154" s="5"/>
      <c r="J154" s="5"/>
      <c r="K154" s="7"/>
      <c r="L154" s="5"/>
      <c r="M154" s="5"/>
      <c r="N154" s="5"/>
      <c r="O154" s="5"/>
      <c r="P154" s="7"/>
      <c r="Q154" s="5"/>
      <c r="R154" s="5"/>
      <c r="S154" s="5"/>
      <c r="T154" s="5"/>
      <c r="U154" s="5"/>
      <c r="W154" s="9"/>
      <c r="X154" s="12"/>
    </row>
    <row r="155" spans="1:24">
      <c r="I155" s="5"/>
      <c r="J155" s="5"/>
      <c r="K155" s="7"/>
      <c r="L155" s="5"/>
      <c r="M155" s="5"/>
      <c r="N155" s="5"/>
      <c r="O155" s="5"/>
      <c r="P155" s="7"/>
      <c r="Q155" s="5"/>
      <c r="R155" s="5"/>
      <c r="S155" s="5"/>
      <c r="T155" s="5"/>
      <c r="U155" s="5"/>
      <c r="W155" s="9"/>
      <c r="X155" s="12"/>
    </row>
    <row r="156" spans="1:24">
      <c r="I156" s="5"/>
      <c r="J156" s="5"/>
      <c r="K156" s="7"/>
      <c r="L156" s="5"/>
      <c r="M156" s="5"/>
      <c r="N156" s="5"/>
      <c r="O156" s="5"/>
      <c r="P156" s="7"/>
      <c r="Q156" s="5"/>
      <c r="R156" s="5"/>
      <c r="S156" s="5"/>
      <c r="T156" s="5"/>
      <c r="U156" s="5"/>
      <c r="W156" s="9"/>
      <c r="X156" s="12"/>
    </row>
    <row r="157" spans="1:24">
      <c r="I157" s="5"/>
      <c r="J157" s="5"/>
      <c r="K157" s="7"/>
      <c r="L157" s="5"/>
      <c r="M157" s="5"/>
      <c r="N157" s="5"/>
      <c r="O157" s="5"/>
      <c r="P157" s="7"/>
      <c r="Q157" s="5"/>
      <c r="R157" s="5"/>
      <c r="S157" s="5"/>
      <c r="T157" s="5"/>
      <c r="U157" s="5"/>
      <c r="W157" s="9"/>
      <c r="X157" s="12"/>
    </row>
    <row r="158" spans="1:24">
      <c r="I158" s="5"/>
      <c r="J158" s="5"/>
      <c r="K158" s="7"/>
      <c r="L158" s="5"/>
      <c r="M158" s="5"/>
      <c r="N158" s="5"/>
      <c r="O158" s="5"/>
      <c r="P158" s="7"/>
      <c r="Q158" s="5"/>
      <c r="R158" s="5"/>
      <c r="S158" s="5"/>
      <c r="T158" s="5"/>
      <c r="U158" s="5"/>
      <c r="W158" s="9"/>
      <c r="X158" s="12"/>
    </row>
    <row r="159" spans="1:24">
      <c r="I159" s="5"/>
      <c r="J159" s="5"/>
      <c r="K159" s="7"/>
      <c r="L159" s="5"/>
      <c r="M159" s="5"/>
      <c r="N159" s="5"/>
      <c r="O159" s="5"/>
      <c r="P159" s="7"/>
      <c r="Q159" s="5"/>
      <c r="R159" s="5"/>
      <c r="S159" s="5"/>
      <c r="T159" s="5"/>
      <c r="U159" s="5"/>
      <c r="W159" s="9"/>
      <c r="X159" s="12"/>
    </row>
    <row r="160" spans="1:24">
      <c r="I160" s="5"/>
      <c r="J160" s="5"/>
      <c r="K160" s="7"/>
      <c r="L160" s="5"/>
      <c r="M160" s="5"/>
      <c r="N160" s="5"/>
      <c r="O160" s="5"/>
      <c r="P160" s="7"/>
      <c r="Q160" s="5"/>
      <c r="R160" s="5"/>
      <c r="S160" s="5"/>
      <c r="T160" s="5"/>
      <c r="U160" s="5"/>
      <c r="W160" s="9"/>
      <c r="X160" s="12"/>
    </row>
    <row r="161" spans="9:24">
      <c r="I161" s="5"/>
      <c r="J161" s="5"/>
      <c r="K161" s="7"/>
      <c r="L161" s="5"/>
      <c r="M161" s="5"/>
      <c r="N161" s="5"/>
      <c r="O161" s="5"/>
      <c r="P161" s="7"/>
      <c r="Q161" s="5"/>
      <c r="R161" s="5"/>
      <c r="S161" s="5"/>
      <c r="T161" s="5"/>
      <c r="U161" s="5"/>
      <c r="W161" s="9"/>
      <c r="X161" s="12"/>
    </row>
    <row r="162" spans="9:24">
      <c r="I162" s="5"/>
      <c r="J162" s="5"/>
      <c r="K162" s="7"/>
      <c r="L162" s="5"/>
      <c r="M162" s="5"/>
      <c r="N162" s="5"/>
      <c r="O162" s="5"/>
      <c r="P162" s="7"/>
      <c r="Q162" s="5"/>
      <c r="R162" s="5"/>
      <c r="S162" s="5"/>
      <c r="T162" s="5"/>
      <c r="U162" s="5"/>
      <c r="W162" s="9"/>
      <c r="X162" s="12"/>
    </row>
    <row r="163" spans="9:24">
      <c r="I163" s="5"/>
      <c r="J163" s="5"/>
      <c r="K163" s="7"/>
      <c r="L163" s="5"/>
      <c r="M163" s="5"/>
      <c r="N163" s="5"/>
      <c r="O163" s="5"/>
      <c r="P163" s="7"/>
      <c r="Q163" s="5"/>
      <c r="R163" s="5"/>
      <c r="S163" s="5"/>
      <c r="T163" s="5"/>
      <c r="U163" s="5"/>
      <c r="W163" s="9"/>
      <c r="X163" s="12"/>
    </row>
    <row r="164" spans="9:24">
      <c r="I164" s="5"/>
      <c r="J164" s="5"/>
      <c r="K164" s="7"/>
      <c r="L164" s="5"/>
      <c r="M164" s="5"/>
      <c r="N164" s="5"/>
      <c r="O164" s="5"/>
      <c r="P164" s="7"/>
      <c r="Q164" s="5"/>
      <c r="R164" s="5"/>
      <c r="S164" s="5"/>
      <c r="T164" s="5"/>
      <c r="U164" s="5"/>
      <c r="W164" s="9"/>
      <c r="X164" s="12"/>
    </row>
    <row r="165" spans="9:24">
      <c r="I165" s="5"/>
      <c r="J165" s="5"/>
      <c r="K165" s="7"/>
      <c r="L165" s="5"/>
      <c r="M165" s="5"/>
      <c r="N165" s="5"/>
      <c r="O165" s="5"/>
      <c r="P165" s="7"/>
      <c r="Q165" s="5"/>
      <c r="R165" s="5"/>
      <c r="S165" s="5"/>
      <c r="T165" s="5"/>
      <c r="U165" s="5"/>
      <c r="W165" s="9"/>
      <c r="X165" s="12"/>
    </row>
    <row r="166" spans="9:24">
      <c r="I166" s="5"/>
      <c r="J166" s="5"/>
      <c r="K166" s="7"/>
      <c r="L166" s="5"/>
      <c r="M166" s="5"/>
      <c r="N166" s="5"/>
      <c r="O166" s="5"/>
      <c r="P166" s="7"/>
      <c r="Q166" s="5"/>
      <c r="R166" s="5"/>
      <c r="S166" s="5"/>
      <c r="T166" s="5"/>
      <c r="U166" s="5"/>
      <c r="W166" s="9"/>
      <c r="X166" s="12"/>
    </row>
    <row r="167" spans="9:24">
      <c r="I167" s="5"/>
      <c r="J167" s="5"/>
      <c r="K167" s="7"/>
      <c r="L167" s="5"/>
      <c r="M167" s="5"/>
      <c r="N167" s="5"/>
      <c r="O167" s="5"/>
      <c r="P167" s="7"/>
      <c r="Q167" s="5"/>
      <c r="R167" s="5"/>
      <c r="S167" s="5"/>
      <c r="T167" s="5"/>
      <c r="U167" s="5"/>
      <c r="W167" s="9"/>
      <c r="X167" s="12"/>
    </row>
    <row r="168" spans="9:24">
      <c r="I168" s="5"/>
      <c r="J168" s="5"/>
      <c r="K168" s="7"/>
      <c r="L168" s="5"/>
      <c r="M168" s="5"/>
      <c r="N168" s="5"/>
      <c r="O168" s="5"/>
      <c r="P168" s="7"/>
      <c r="Q168" s="5"/>
      <c r="R168" s="5"/>
      <c r="S168" s="5"/>
      <c r="T168" s="5"/>
      <c r="U168" s="5"/>
      <c r="W168" s="9"/>
      <c r="X168" s="12"/>
    </row>
    <row r="169" spans="9:24">
      <c r="I169" s="5"/>
      <c r="J169" s="5"/>
      <c r="K169" s="7"/>
      <c r="L169" s="5"/>
      <c r="M169" s="5"/>
      <c r="N169" s="5"/>
      <c r="O169" s="5"/>
      <c r="P169" s="7"/>
      <c r="Q169" s="5"/>
      <c r="R169" s="5"/>
      <c r="S169" s="5"/>
      <c r="T169" s="5"/>
      <c r="U169" s="5"/>
      <c r="W169" s="9"/>
      <c r="X169" s="12"/>
    </row>
    <row r="170" spans="9:24">
      <c r="I170" s="5"/>
      <c r="J170" s="5"/>
      <c r="K170" s="7"/>
      <c r="L170" s="5"/>
      <c r="M170" s="5"/>
      <c r="N170" s="5"/>
      <c r="O170" s="5"/>
      <c r="P170" s="7"/>
      <c r="Q170" s="5"/>
      <c r="R170" s="5"/>
      <c r="S170" s="5"/>
      <c r="T170" s="5"/>
      <c r="U170" s="5"/>
      <c r="W170" s="9"/>
      <c r="X170" s="12"/>
    </row>
    <row r="171" spans="9:24">
      <c r="I171" s="5"/>
      <c r="J171" s="5"/>
      <c r="K171" s="7"/>
      <c r="L171" s="5"/>
      <c r="M171" s="5"/>
      <c r="N171" s="5"/>
      <c r="O171" s="5"/>
      <c r="P171" s="7"/>
      <c r="Q171" s="5"/>
      <c r="R171" s="5"/>
      <c r="S171" s="5"/>
      <c r="T171" s="5"/>
      <c r="U171" s="5"/>
      <c r="W171" s="9"/>
      <c r="X171" s="12"/>
    </row>
    <row r="172" spans="9:24">
      <c r="I172" s="5"/>
      <c r="J172" s="5"/>
      <c r="K172" s="7"/>
      <c r="L172" s="5"/>
      <c r="M172" s="5"/>
      <c r="N172" s="5"/>
      <c r="O172" s="5"/>
      <c r="P172" s="7"/>
      <c r="Q172" s="5"/>
      <c r="R172" s="5"/>
      <c r="S172" s="5"/>
      <c r="T172" s="5"/>
      <c r="U172" s="5"/>
      <c r="W172" s="9"/>
      <c r="X172" s="12"/>
    </row>
    <row r="173" spans="9:24">
      <c r="W173" s="9"/>
      <c r="X173" s="12"/>
    </row>
    <row r="174" spans="9:24">
      <c r="W174" s="9"/>
      <c r="X174" s="12"/>
    </row>
    <row r="175" spans="9:24">
      <c r="W175" s="9"/>
      <c r="X175" s="12"/>
    </row>
    <row r="176" spans="9:24">
      <c r="W176" s="9"/>
      <c r="X176" s="12"/>
    </row>
    <row r="177" spans="23:24">
      <c r="W177" s="9"/>
      <c r="X177" s="12"/>
    </row>
    <row r="178" spans="23:24">
      <c r="W178" s="9"/>
      <c r="X178" s="12"/>
    </row>
    <row r="179" spans="23:24">
      <c r="W179" s="9"/>
      <c r="X179" s="12"/>
    </row>
    <row r="180" spans="23:24">
      <c r="W180" s="9"/>
      <c r="X180" s="12"/>
    </row>
    <row r="181" spans="23:24">
      <c r="W181" s="9"/>
      <c r="X181" s="12"/>
    </row>
    <row r="182" spans="23:24">
      <c r="W182" s="9"/>
      <c r="X182" s="12"/>
    </row>
    <row r="183" spans="23:24">
      <c r="W183" s="9"/>
      <c r="X183" s="12"/>
    </row>
    <row r="184" spans="23:24">
      <c r="W184" s="9"/>
      <c r="X184" s="12"/>
    </row>
    <row r="185" spans="23:24">
      <c r="W185" s="9"/>
      <c r="X185" s="12"/>
    </row>
    <row r="186" spans="23:24">
      <c r="W186" s="9"/>
      <c r="X186" s="12"/>
    </row>
    <row r="187" spans="23:24">
      <c r="W187" s="9"/>
      <c r="X187" s="12"/>
    </row>
    <row r="188" spans="23:24">
      <c r="W188" s="9"/>
      <c r="X188" s="12"/>
    </row>
    <row r="189" spans="23:24">
      <c r="W189" s="9"/>
      <c r="X189" s="12"/>
    </row>
    <row r="190" spans="23:24">
      <c r="W190" s="9"/>
      <c r="X190" s="12"/>
    </row>
    <row r="191" spans="23:24">
      <c r="W191" s="11"/>
      <c r="X191" s="13"/>
    </row>
    <row r="192" spans="23:24">
      <c r="W192" s="9"/>
      <c r="X192" s="12"/>
    </row>
    <row r="193" spans="23:24">
      <c r="W193" s="9"/>
      <c r="X193" s="12"/>
    </row>
    <row r="194" spans="23:24">
      <c r="W194" s="9"/>
      <c r="X194" s="12"/>
    </row>
    <row r="195" spans="23:24">
      <c r="W195" s="9"/>
      <c r="X195" s="12"/>
    </row>
    <row r="196" spans="23:24">
      <c r="W196" s="9"/>
      <c r="X196" s="12"/>
    </row>
    <row r="197" spans="23:24">
      <c r="W197" s="9"/>
      <c r="X197" s="12"/>
    </row>
    <row r="198" spans="23:24">
      <c r="W198" s="9"/>
      <c r="X198" s="12"/>
    </row>
    <row r="199" spans="23:24">
      <c r="W199" s="9"/>
      <c r="X199" s="12"/>
    </row>
    <row r="200" spans="23:24">
      <c r="W200" s="9"/>
      <c r="X200" s="12"/>
    </row>
    <row r="201" spans="23:24">
      <c r="W201" s="9"/>
      <c r="X201" s="12"/>
    </row>
    <row r="202" spans="23:24">
      <c r="W202" s="9"/>
      <c r="X202" s="12"/>
    </row>
    <row r="203" spans="23:24">
      <c r="W203" s="9"/>
      <c r="X203" s="12"/>
    </row>
    <row r="204" spans="23:24">
      <c r="W204" s="9"/>
      <c r="X204" s="12"/>
    </row>
    <row r="205" spans="23:24">
      <c r="W205" s="9"/>
      <c r="X205" s="12"/>
    </row>
    <row r="206" spans="23:24">
      <c r="W206" s="9"/>
      <c r="X206" s="12"/>
    </row>
    <row r="207" spans="23:24">
      <c r="W207" s="9"/>
      <c r="X207" s="12"/>
    </row>
    <row r="208" spans="23:24">
      <c r="W208" s="9"/>
      <c r="X208" s="12"/>
    </row>
    <row r="209" spans="23:24">
      <c r="W209" s="9"/>
      <c r="X209" s="12"/>
    </row>
    <row r="210" spans="23:24">
      <c r="W210" s="9"/>
      <c r="X210" s="12"/>
    </row>
    <row r="211" spans="23:24">
      <c r="W211" s="9"/>
      <c r="X211" s="12"/>
    </row>
    <row r="212" spans="23:24">
      <c r="W212" s="9"/>
      <c r="X212" s="12"/>
    </row>
    <row r="213" spans="23:24">
      <c r="W213" s="9"/>
      <c r="X213" s="12"/>
    </row>
    <row r="214" spans="23:24">
      <c r="W214" s="9"/>
      <c r="X214" s="12"/>
    </row>
    <row r="215" spans="23:24">
      <c r="W215" s="9"/>
      <c r="X215" s="12"/>
    </row>
    <row r="216" spans="23:24">
      <c r="W216" s="9"/>
      <c r="X216" s="12"/>
    </row>
    <row r="217" spans="23:24">
      <c r="W217" s="9"/>
      <c r="X217" s="12"/>
    </row>
    <row r="218" spans="23:24">
      <c r="W218" s="9"/>
      <c r="X218" s="12"/>
    </row>
    <row r="219" spans="23:24">
      <c r="W219" s="9"/>
      <c r="X219" s="12"/>
    </row>
    <row r="220" spans="23:24">
      <c r="W220" s="9"/>
      <c r="X220" s="12"/>
    </row>
    <row r="221" spans="23:24">
      <c r="W221" s="9"/>
      <c r="X221" s="12"/>
    </row>
    <row r="222" spans="23:24">
      <c r="W222" s="9"/>
      <c r="X222" s="12"/>
    </row>
    <row r="223" spans="23:24">
      <c r="W223" s="9"/>
      <c r="X223" s="12"/>
    </row>
    <row r="224" spans="23:24">
      <c r="W224" s="9"/>
      <c r="X224" s="12"/>
    </row>
    <row r="225" spans="23:24">
      <c r="W225" s="9"/>
      <c r="X225" s="12"/>
    </row>
    <row r="226" spans="23:24">
      <c r="W226" s="9"/>
      <c r="X226" s="12"/>
    </row>
    <row r="227" spans="23:24">
      <c r="W227" s="9"/>
      <c r="X227" s="12"/>
    </row>
    <row r="228" spans="23:24">
      <c r="W228" s="9"/>
      <c r="X228" s="12"/>
    </row>
    <row r="229" spans="23:24">
      <c r="W229" s="9"/>
      <c r="X229" s="12"/>
    </row>
    <row r="230" spans="23:24">
      <c r="W230" s="9"/>
      <c r="X230" s="12"/>
    </row>
    <row r="231" spans="23:24">
      <c r="W231" s="9"/>
      <c r="X231" s="12"/>
    </row>
    <row r="232" spans="23:24">
      <c r="W232" s="9"/>
      <c r="X232" s="12"/>
    </row>
    <row r="233" spans="23:24">
      <c r="W233" s="9"/>
      <c r="X233" s="12"/>
    </row>
    <row r="234" spans="23:24">
      <c r="W234" s="9"/>
      <c r="X234" s="12"/>
    </row>
    <row r="235" spans="23:24">
      <c r="W235" s="9"/>
      <c r="X235" s="12"/>
    </row>
    <row r="236" spans="23:24">
      <c r="W236" s="9"/>
      <c r="X236" s="12"/>
    </row>
    <row r="237" spans="23:24">
      <c r="W237" s="9"/>
      <c r="X237" s="12"/>
    </row>
    <row r="238" spans="23:24">
      <c r="W238" s="9"/>
      <c r="X238" s="12"/>
    </row>
    <row r="239" spans="23:24">
      <c r="W239" s="9"/>
      <c r="X239" s="12"/>
    </row>
    <row r="240" spans="23:24">
      <c r="W240" s="9"/>
      <c r="X240" s="12"/>
    </row>
    <row r="241" spans="23:24">
      <c r="W241" s="9"/>
      <c r="X241" s="12"/>
    </row>
    <row r="242" spans="23:24">
      <c r="W242" s="9"/>
      <c r="X242" s="12"/>
    </row>
    <row r="243" spans="23:24">
      <c r="W243" s="9"/>
      <c r="X243" s="12"/>
    </row>
    <row r="244" spans="23:24">
      <c r="W244" s="9"/>
      <c r="X244" s="12"/>
    </row>
    <row r="245" spans="23:24">
      <c r="W245" s="9"/>
      <c r="X245" s="12"/>
    </row>
    <row r="246" spans="23:24">
      <c r="W246" s="9"/>
      <c r="X246" s="12"/>
    </row>
    <row r="247" spans="23:24">
      <c r="W247" s="9"/>
      <c r="X247" s="12"/>
    </row>
    <row r="248" spans="23:24">
      <c r="W248" s="9"/>
      <c r="X248" s="12"/>
    </row>
    <row r="249" spans="23:24">
      <c r="W249" s="9"/>
      <c r="X249" s="12"/>
    </row>
    <row r="250" spans="23:24">
      <c r="W250" s="9"/>
      <c r="X250" s="12"/>
    </row>
    <row r="251" spans="23:24">
      <c r="W251" s="9"/>
      <c r="X251" s="12"/>
    </row>
    <row r="252" spans="23:24">
      <c r="W252" s="9"/>
      <c r="X252" s="12"/>
    </row>
    <row r="253" spans="23:24">
      <c r="W253" s="9"/>
      <c r="X253" s="12"/>
    </row>
    <row r="254" spans="23:24">
      <c r="W254" s="9"/>
      <c r="X254" s="12"/>
    </row>
    <row r="255" spans="23:24">
      <c r="W255" s="9"/>
      <c r="X255" s="12"/>
    </row>
    <row r="256" spans="23:24">
      <c r="W256" s="9"/>
      <c r="X256" s="12"/>
    </row>
    <row r="257" spans="23:24">
      <c r="W257" s="9"/>
      <c r="X257" s="12"/>
    </row>
    <row r="258" spans="23:24">
      <c r="W258" s="9"/>
      <c r="X258" s="12"/>
    </row>
    <row r="259" spans="23:24">
      <c r="W259" s="9"/>
      <c r="X259" s="12"/>
    </row>
    <row r="260" spans="23:24">
      <c r="W260" s="9"/>
      <c r="X260" s="12"/>
    </row>
    <row r="261" spans="23:24">
      <c r="W261" s="9"/>
      <c r="X261" s="12"/>
    </row>
    <row r="262" spans="23:24">
      <c r="W262" s="9"/>
      <c r="X262" s="12"/>
    </row>
    <row r="263" spans="23:24">
      <c r="W263" s="9"/>
      <c r="X263" s="12"/>
    </row>
    <row r="264" spans="23:24">
      <c r="W264" s="9"/>
      <c r="X264" s="12"/>
    </row>
    <row r="265" spans="23:24">
      <c r="W265" s="9"/>
      <c r="X265" s="12"/>
    </row>
    <row r="266" spans="23:24">
      <c r="W266" s="9"/>
      <c r="X266" s="12"/>
    </row>
    <row r="267" spans="23:24">
      <c r="W267" s="9"/>
      <c r="X267" s="12"/>
    </row>
    <row r="268" spans="23:24">
      <c r="W268" s="9"/>
      <c r="X268" s="12"/>
    </row>
    <row r="269" spans="23:24">
      <c r="W269" s="9"/>
      <c r="X269" s="12"/>
    </row>
    <row r="270" spans="23:24">
      <c r="W270" s="9"/>
      <c r="X270" s="12"/>
    </row>
    <row r="271" spans="23:24">
      <c r="W271" s="9"/>
      <c r="X271" s="12"/>
    </row>
    <row r="272" spans="23:24">
      <c r="W272" s="9"/>
      <c r="X272" s="12"/>
    </row>
    <row r="273" spans="23:24">
      <c r="W273" s="9"/>
      <c r="X273" s="12"/>
    </row>
    <row r="274" spans="23:24">
      <c r="W274" s="9"/>
      <c r="X274" s="12"/>
    </row>
    <row r="275" spans="23:24">
      <c r="W275" s="9"/>
      <c r="X275" s="12"/>
    </row>
    <row r="276" spans="23:24">
      <c r="W276" s="9"/>
      <c r="X276" s="12"/>
    </row>
    <row r="277" spans="23:24">
      <c r="W277" s="9"/>
      <c r="X277" s="12"/>
    </row>
    <row r="278" spans="23:24">
      <c r="W278" s="9"/>
      <c r="X278" s="12"/>
    </row>
    <row r="279" spans="23:24">
      <c r="W279" s="9"/>
      <c r="X279" s="12"/>
    </row>
    <row r="280" spans="23:24">
      <c r="W280" s="9"/>
      <c r="X280" s="12"/>
    </row>
    <row r="281" spans="23:24">
      <c r="W281" s="9"/>
      <c r="X281" s="12"/>
    </row>
    <row r="282" spans="23:24">
      <c r="W282" s="9"/>
      <c r="X282" s="12"/>
    </row>
    <row r="283" spans="23:24">
      <c r="W283" s="9"/>
      <c r="X283" s="12"/>
    </row>
    <row r="284" spans="23:24">
      <c r="W284" s="9"/>
      <c r="X284" s="12"/>
    </row>
    <row r="285" spans="23:24">
      <c r="W285" s="9"/>
      <c r="X285" s="12"/>
    </row>
    <row r="286" spans="23:24">
      <c r="W286" s="9"/>
      <c r="X286" s="12"/>
    </row>
    <row r="287" spans="23:24">
      <c r="W287" s="9"/>
      <c r="X287" s="12"/>
    </row>
    <row r="288" spans="23:24">
      <c r="W288" s="9"/>
      <c r="X288" s="12"/>
    </row>
    <row r="289" spans="23:24">
      <c r="W289" s="9"/>
      <c r="X289" s="12"/>
    </row>
    <row r="290" spans="23:24">
      <c r="W290" s="9"/>
      <c r="X290" s="12"/>
    </row>
    <row r="291" spans="23:24">
      <c r="W291" s="9"/>
      <c r="X291" s="12"/>
    </row>
    <row r="292" spans="23:24">
      <c r="W292" s="9"/>
      <c r="X292" s="12"/>
    </row>
    <row r="293" spans="23:24">
      <c r="W293" s="9"/>
      <c r="X293" s="12"/>
    </row>
    <row r="294" spans="23:24">
      <c r="W294" s="9"/>
      <c r="X294" s="12"/>
    </row>
    <row r="295" spans="23:24">
      <c r="W295" s="9"/>
      <c r="X295" s="12"/>
    </row>
    <row r="296" spans="23:24">
      <c r="W296" s="9"/>
      <c r="X296" s="12"/>
    </row>
    <row r="297" spans="23:24">
      <c r="W297" s="9"/>
      <c r="X297" s="12"/>
    </row>
    <row r="298" spans="23:24">
      <c r="W298" s="9"/>
      <c r="X298" s="12"/>
    </row>
    <row r="299" spans="23:24">
      <c r="W299" s="9"/>
      <c r="X299" s="12"/>
    </row>
    <row r="300" spans="23:24">
      <c r="W300" s="9"/>
      <c r="X300" s="12"/>
    </row>
    <row r="301" spans="23:24">
      <c r="W301" s="9"/>
      <c r="X301" s="12"/>
    </row>
    <row r="302" spans="23:24">
      <c r="W302" s="9"/>
      <c r="X302" s="12"/>
    </row>
    <row r="303" spans="23:24">
      <c r="W303" s="9"/>
      <c r="X303" s="12"/>
    </row>
    <row r="304" spans="23:24">
      <c r="W304" s="9"/>
      <c r="X304" s="12"/>
    </row>
    <row r="305" spans="23:24">
      <c r="W305" s="9"/>
      <c r="X305" s="12"/>
    </row>
    <row r="306" spans="23:24">
      <c r="W306" s="9"/>
      <c r="X306" s="12"/>
    </row>
    <row r="307" spans="23:24">
      <c r="W307" s="9"/>
      <c r="X307" s="12"/>
    </row>
    <row r="308" spans="23:24">
      <c r="W308" s="9"/>
      <c r="X308" s="12"/>
    </row>
    <row r="309" spans="23:24">
      <c r="W309" s="9"/>
      <c r="X309" s="12"/>
    </row>
    <row r="310" spans="23:24">
      <c r="W310" s="9"/>
      <c r="X310" s="12"/>
    </row>
    <row r="311" spans="23:24">
      <c r="W311" s="9"/>
      <c r="X311" s="12"/>
    </row>
    <row r="312" spans="23:24">
      <c r="W312" s="9"/>
      <c r="X312" s="12"/>
    </row>
    <row r="313" spans="23:24">
      <c r="W313" s="9"/>
      <c r="X313" s="12"/>
    </row>
    <row r="314" spans="23:24">
      <c r="W314" s="9"/>
      <c r="X314" s="12"/>
    </row>
    <row r="315" spans="23:24">
      <c r="W315" s="9"/>
      <c r="X315" s="12"/>
    </row>
    <row r="316" spans="23:24">
      <c r="W316" s="9"/>
      <c r="X316" s="12"/>
    </row>
    <row r="317" spans="23:24">
      <c r="W317" s="9"/>
      <c r="X317" s="12"/>
    </row>
    <row r="318" spans="23:24">
      <c r="W318" s="9"/>
      <c r="X318" s="12"/>
    </row>
    <row r="319" spans="23:24">
      <c r="W319" s="9"/>
      <c r="X319" s="12"/>
    </row>
    <row r="320" spans="23:24">
      <c r="W320" s="9"/>
      <c r="X320" s="12"/>
    </row>
    <row r="321" spans="23:24">
      <c r="W321" s="9"/>
      <c r="X321" s="12"/>
    </row>
    <row r="322" spans="23:24">
      <c r="W322" s="9"/>
      <c r="X322" s="12"/>
    </row>
    <row r="323" spans="23:24">
      <c r="W323" s="9"/>
      <c r="X323" s="12"/>
    </row>
    <row r="324" spans="23:24">
      <c r="W324" s="9"/>
      <c r="X324" s="12"/>
    </row>
    <row r="325" spans="23:24">
      <c r="W325" s="9"/>
      <c r="X325" s="12"/>
    </row>
    <row r="326" spans="23:24">
      <c r="W326" s="9"/>
      <c r="X326" s="12"/>
    </row>
    <row r="327" spans="23:24">
      <c r="W327" s="9"/>
      <c r="X327" s="12"/>
    </row>
    <row r="328" spans="23:24">
      <c r="W328" s="9"/>
      <c r="X328" s="12"/>
    </row>
    <row r="329" spans="23:24">
      <c r="W329" s="9"/>
      <c r="X329" s="12"/>
    </row>
    <row r="330" spans="23:24">
      <c r="W330" s="9"/>
      <c r="X330" s="12"/>
    </row>
    <row r="331" spans="23:24">
      <c r="W331" s="9"/>
      <c r="X331" s="12"/>
    </row>
    <row r="332" spans="23:24">
      <c r="W332" s="9"/>
      <c r="X332" s="12"/>
    </row>
    <row r="333" spans="23:24">
      <c r="W333" s="9"/>
      <c r="X333" s="12"/>
    </row>
    <row r="334" spans="23:24">
      <c r="W334" s="9"/>
      <c r="X334" s="12"/>
    </row>
    <row r="335" spans="23:24">
      <c r="W335" s="9"/>
      <c r="X335" s="12"/>
    </row>
    <row r="336" spans="23:24">
      <c r="W336" s="9"/>
      <c r="X336" s="12"/>
    </row>
    <row r="337" spans="23:24">
      <c r="W337" s="9"/>
      <c r="X337" s="12"/>
    </row>
    <row r="338" spans="23:24">
      <c r="W338" s="9"/>
      <c r="X338" s="12"/>
    </row>
    <row r="339" spans="23:24">
      <c r="W339" s="9"/>
      <c r="X339" s="12"/>
    </row>
    <row r="340" spans="23:24">
      <c r="W340" s="9"/>
      <c r="X340" s="12"/>
    </row>
    <row r="341" spans="23:24">
      <c r="W341" s="9"/>
      <c r="X341" s="12"/>
    </row>
    <row r="342" spans="23:24">
      <c r="W342" s="9"/>
      <c r="X342" s="12"/>
    </row>
    <row r="343" spans="23:24">
      <c r="W343" s="9"/>
      <c r="X343" s="12"/>
    </row>
    <row r="344" spans="23:24">
      <c r="W344" s="9"/>
      <c r="X344" s="12"/>
    </row>
    <row r="345" spans="23:24">
      <c r="W345" s="9"/>
      <c r="X345" s="12"/>
    </row>
    <row r="346" spans="23:24">
      <c r="W346" s="9"/>
      <c r="X346" s="12"/>
    </row>
    <row r="347" spans="23:24">
      <c r="W347" s="9"/>
      <c r="X347" s="12"/>
    </row>
    <row r="348" spans="23:24">
      <c r="W348" s="9"/>
      <c r="X348" s="12"/>
    </row>
    <row r="349" spans="23:24">
      <c r="W349" s="9"/>
      <c r="X349" s="12"/>
    </row>
    <row r="350" spans="23:24">
      <c r="W350" s="9"/>
      <c r="X350" s="12"/>
    </row>
    <row r="351" spans="23:24">
      <c r="W351" s="9"/>
      <c r="X351" s="12"/>
    </row>
    <row r="352" spans="23:24">
      <c r="W352" s="9"/>
      <c r="X352" s="12"/>
    </row>
    <row r="353" spans="23:24">
      <c r="W353" s="9"/>
      <c r="X353" s="12"/>
    </row>
    <row r="354" spans="23:24">
      <c r="W354" s="9"/>
      <c r="X354" s="12"/>
    </row>
    <row r="355" spans="23:24">
      <c r="W355" s="9"/>
      <c r="X355" s="12"/>
    </row>
    <row r="356" spans="23:24">
      <c r="W356" s="9"/>
      <c r="X356" s="12"/>
    </row>
    <row r="357" spans="23:24">
      <c r="W357" s="9"/>
      <c r="X357" s="12"/>
    </row>
    <row r="358" spans="23:24">
      <c r="W358" s="9"/>
      <c r="X358" s="12"/>
    </row>
    <row r="359" spans="23:24">
      <c r="W359" s="9"/>
      <c r="X359" s="12"/>
    </row>
    <row r="360" spans="23:24">
      <c r="W360" s="9"/>
      <c r="X360" s="12"/>
    </row>
    <row r="361" spans="23:24">
      <c r="W361" s="9"/>
      <c r="X361" s="12"/>
    </row>
    <row r="362" spans="23:24">
      <c r="W362" s="9"/>
      <c r="X362" s="12"/>
    </row>
    <row r="363" spans="23:24">
      <c r="W363" s="9"/>
      <c r="X363" s="12"/>
    </row>
    <row r="364" spans="23:24">
      <c r="W364" s="9"/>
      <c r="X364" s="12"/>
    </row>
    <row r="365" spans="23:24">
      <c r="W365" s="9"/>
      <c r="X365" s="12"/>
    </row>
    <row r="366" spans="23:24">
      <c r="W366" s="9"/>
      <c r="X366" s="12"/>
    </row>
    <row r="367" spans="23:24">
      <c r="W367" s="9"/>
      <c r="X367" s="12"/>
    </row>
    <row r="368" spans="23:24">
      <c r="W368" s="9"/>
      <c r="X368" s="12"/>
    </row>
    <row r="369" spans="23:24">
      <c r="W369" s="9"/>
      <c r="X369" s="12"/>
    </row>
    <row r="370" spans="23:24">
      <c r="W370" s="9"/>
      <c r="X370" s="12"/>
    </row>
    <row r="371" spans="23:24">
      <c r="W371" s="9"/>
      <c r="X371" s="12"/>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入力注意事項</vt:lpstr>
      <vt:lpstr>競技者データ入力シート</vt:lpstr>
      <vt:lpstr>大会申込一覧表(印刷して提出)</vt:lpstr>
      <vt:lpstr>NANS Data</vt:lpstr>
      <vt:lpstr>データ</vt:lpstr>
      <vt:lpstr>_29AF</vt:lpstr>
      <vt:lpstr>_29AM</vt:lpstr>
      <vt:lpstr>_29CF</vt:lpstr>
      <vt:lpstr>_29CM</vt:lpstr>
      <vt:lpstr>_29DF</vt:lpstr>
      <vt:lpstr>_29DM</vt:lpstr>
      <vt:lpstr>_30AF</vt:lpstr>
      <vt:lpstr>_30AM</vt:lpstr>
      <vt:lpstr>_30CF</vt:lpstr>
      <vt:lpstr>_30CM</vt:lpstr>
      <vt:lpstr>_30DF</vt:lpstr>
      <vt:lpstr>_30DM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2023-06-30T00:44:02Z</cp:lastPrinted>
  <dcterms:created xsi:type="dcterms:W3CDTF">2020-07-31T13:59:35Z</dcterms:created>
  <dcterms:modified xsi:type="dcterms:W3CDTF">2023-06-30T00:47:30Z</dcterms:modified>
</cp:coreProperties>
</file>