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JMⅦ\Desktop\203rd 記録会\"/>
    </mc:Choice>
  </mc:AlternateContent>
  <workbookProtection workbookPassword="CC02" lockStructure="1"/>
  <bookViews>
    <workbookView xWindow="-120" yWindow="-120" windowWidth="29040" windowHeight="15840" tabRatio="745"/>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F1">データ!$E$41:$E$46</definedName>
    <definedName name="_1F2">データ!$E$51:$E$56</definedName>
    <definedName name="_1F3">データ!$E$61:$E$66</definedName>
    <definedName name="_1M1" localSheetId="1">データ!$A$41:$A$46</definedName>
    <definedName name="_1M2">データ!$A$51:$A$56</definedName>
    <definedName name="_1M3">データ!$A$61:$A$66</definedName>
    <definedName name="_2F1">データ!$F$41:$F$46</definedName>
    <definedName name="_2F2">データ!$F$51:$F$56</definedName>
    <definedName name="_2F3">データ!$F$61:$F$66</definedName>
    <definedName name="_2M1">データ!$B$41:$B$46</definedName>
    <definedName name="_2M2">データ!$B$51:$B$56</definedName>
    <definedName name="_2M3">データ!$B$61:$B$66</definedName>
    <definedName name="FR">データ!$F$73:$F$74</definedName>
    <definedName name="MR">データ!$B$73:$B$74</definedName>
    <definedName name="_xlnm.Print_Area" localSheetId="1">競技者データ入力シート!$B$2:$AC$57</definedName>
    <definedName name="_xlnm.Print_Area" localSheetId="2">'大会申込一覧表(印刷して提出)'!$B$2:$S$66</definedName>
    <definedName name="_xlnm.Print_Area" localSheetId="0">入力注意事項!$X$6:$AD$41</definedName>
    <definedName name="_xlnm.Print_Titles" localSheetId="1">競技者データ入力シート!$2:$7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8" i="3" l="1"/>
  <c r="I8" i="1" l="1"/>
  <c r="BG8" i="1" s="1"/>
  <c r="O10" i="1"/>
  <c r="P10" i="1"/>
  <c r="N4" i="4" s="1"/>
  <c r="O11" i="1"/>
  <c r="S5" i="4" s="1"/>
  <c r="P11" i="1"/>
  <c r="O12" i="1"/>
  <c r="S6" i="4" s="1"/>
  <c r="P12" i="1"/>
  <c r="N6" i="4" s="1"/>
  <c r="O13" i="1"/>
  <c r="S7" i="4" s="1"/>
  <c r="P13" i="1"/>
  <c r="O14" i="1"/>
  <c r="P14" i="1"/>
  <c r="N8" i="4" s="1"/>
  <c r="O15" i="1"/>
  <c r="S9" i="4" s="1"/>
  <c r="P15" i="1"/>
  <c r="O16" i="1"/>
  <c r="S10" i="4" s="1"/>
  <c r="P16" i="1"/>
  <c r="N10" i="4" s="1"/>
  <c r="O17" i="1"/>
  <c r="S11" i="4" s="1"/>
  <c r="P17" i="1"/>
  <c r="O18" i="1"/>
  <c r="P18" i="1"/>
  <c r="N12" i="4" s="1"/>
  <c r="O19" i="1"/>
  <c r="S13" i="4" s="1"/>
  <c r="P19" i="1"/>
  <c r="O20" i="1"/>
  <c r="S14" i="4" s="1"/>
  <c r="P20" i="1"/>
  <c r="N14" i="4" s="1"/>
  <c r="O21" i="1"/>
  <c r="S15" i="4" s="1"/>
  <c r="P21" i="1"/>
  <c r="O22" i="1"/>
  <c r="P22" i="1"/>
  <c r="N16" i="4" s="1"/>
  <c r="O23" i="1"/>
  <c r="S17" i="4" s="1"/>
  <c r="P23" i="1"/>
  <c r="N17" i="4" s="1"/>
  <c r="O24" i="1"/>
  <c r="S18" i="4" s="1"/>
  <c r="P24" i="1"/>
  <c r="N18" i="4" s="1"/>
  <c r="O25" i="1"/>
  <c r="S19" i="4" s="1"/>
  <c r="P25" i="1"/>
  <c r="O26" i="1"/>
  <c r="P26" i="1"/>
  <c r="N20" i="4" s="1"/>
  <c r="O27" i="1"/>
  <c r="P27" i="1"/>
  <c r="N21" i="4" s="1"/>
  <c r="O28" i="1"/>
  <c r="S22" i="4" s="1"/>
  <c r="P28" i="1"/>
  <c r="N22" i="4" s="1"/>
  <c r="O29" i="1"/>
  <c r="S23" i="4" s="1"/>
  <c r="P29" i="1"/>
  <c r="O30" i="1"/>
  <c r="P30" i="1"/>
  <c r="N24" i="4" s="1"/>
  <c r="O31" i="1"/>
  <c r="S25" i="4" s="1"/>
  <c r="P31" i="1"/>
  <c r="O32" i="1"/>
  <c r="S26" i="4" s="1"/>
  <c r="P32" i="1"/>
  <c r="N26" i="4" s="1"/>
  <c r="O33" i="1"/>
  <c r="S27" i="4" s="1"/>
  <c r="P33" i="1"/>
  <c r="O34" i="1"/>
  <c r="P34" i="1"/>
  <c r="O35" i="1"/>
  <c r="S29" i="4" s="1"/>
  <c r="P35" i="1"/>
  <c r="N29" i="4" s="1"/>
  <c r="O36" i="1"/>
  <c r="S30" i="4" s="1"/>
  <c r="P36" i="1"/>
  <c r="N30" i="4" s="1"/>
  <c r="O37" i="1"/>
  <c r="S31" i="4" s="1"/>
  <c r="P37" i="1"/>
  <c r="O38" i="1"/>
  <c r="P38" i="1"/>
  <c r="O39" i="1"/>
  <c r="S33" i="4" s="1"/>
  <c r="P39" i="1"/>
  <c r="O40" i="1"/>
  <c r="S34" i="4" s="1"/>
  <c r="P40" i="1"/>
  <c r="N34" i="4" s="1"/>
  <c r="O41" i="1"/>
  <c r="P41" i="1"/>
  <c r="O42" i="1"/>
  <c r="P42" i="1"/>
  <c r="O43" i="1"/>
  <c r="P43" i="1"/>
  <c r="O44" i="1"/>
  <c r="P44" i="1"/>
  <c r="O45" i="1"/>
  <c r="P45" i="1"/>
  <c r="O46" i="1"/>
  <c r="P46" i="1"/>
  <c r="O47" i="1"/>
  <c r="P47" i="1"/>
  <c r="O48" i="1"/>
  <c r="P48" i="1"/>
  <c r="O49" i="1"/>
  <c r="P49" i="1"/>
  <c r="O50" i="1"/>
  <c r="P50" i="1"/>
  <c r="O51" i="1"/>
  <c r="P51" i="1"/>
  <c r="O52" i="1"/>
  <c r="P52" i="1"/>
  <c r="O53" i="1"/>
  <c r="P53" i="1"/>
  <c r="O54" i="1"/>
  <c r="P54" i="1"/>
  <c r="O55" i="1"/>
  <c r="P55" i="1"/>
  <c r="O56" i="1"/>
  <c r="P56" i="1"/>
  <c r="P9" i="1"/>
  <c r="N3" i="4" s="1"/>
  <c r="O9" i="1"/>
  <c r="P8" i="1"/>
  <c r="N2" i="4" s="1"/>
  <c r="O8" i="1"/>
  <c r="S2" i="4" s="1"/>
  <c r="I26" i="1"/>
  <c r="BB26" i="1" s="1"/>
  <c r="I25" i="1"/>
  <c r="BB25" i="1" s="1"/>
  <c r="I23" i="1"/>
  <c r="BG23" i="1" s="1"/>
  <c r="I15" i="1"/>
  <c r="BB15" i="1" s="1"/>
  <c r="I35" i="1"/>
  <c r="BG35" i="1" s="1"/>
  <c r="BJ35" i="1" s="1"/>
  <c r="I34" i="1"/>
  <c r="I33" i="1"/>
  <c r="I32" i="1"/>
  <c r="BG32" i="1" s="1"/>
  <c r="I31" i="1"/>
  <c r="BB31" i="1" s="1"/>
  <c r="I30" i="1"/>
  <c r="BB30" i="1" s="1"/>
  <c r="I29" i="1"/>
  <c r="BB29" i="1" s="1"/>
  <c r="I28" i="1"/>
  <c r="BG28" i="1" s="1"/>
  <c r="I27" i="1"/>
  <c r="BB27" i="1" s="1"/>
  <c r="I24" i="1"/>
  <c r="I22" i="1"/>
  <c r="I21" i="1"/>
  <c r="BG21" i="1" s="1"/>
  <c r="I20" i="1"/>
  <c r="BG20" i="1" s="1"/>
  <c r="I19" i="1"/>
  <c r="BB19" i="1" s="1"/>
  <c r="I18" i="1"/>
  <c r="BG18" i="1" s="1"/>
  <c r="I17" i="1"/>
  <c r="BB17" i="1" s="1"/>
  <c r="I16" i="1"/>
  <c r="BB16" i="1" s="1"/>
  <c r="I14" i="1"/>
  <c r="I13" i="1"/>
  <c r="I12" i="1"/>
  <c r="BG12" i="1" s="1"/>
  <c r="I11" i="1"/>
  <c r="BG11" i="1" s="1"/>
  <c r="I10" i="1"/>
  <c r="BB10" i="1" s="1"/>
  <c r="I9" i="1"/>
  <c r="BG9" i="1" s="1"/>
  <c r="BL9" i="1"/>
  <c r="BM9" i="1"/>
  <c r="BN9" i="1" s="1"/>
  <c r="BL10" i="1"/>
  <c r="BN10" i="1" s="1"/>
  <c r="BM10" i="1"/>
  <c r="BL11" i="1"/>
  <c r="BM11" i="1"/>
  <c r="BL12" i="1"/>
  <c r="BM12" i="1"/>
  <c r="BL13" i="1"/>
  <c r="BM13" i="1"/>
  <c r="BL14" i="1"/>
  <c r="BM14" i="1"/>
  <c r="BL15" i="1"/>
  <c r="BM15" i="1"/>
  <c r="BL16" i="1"/>
  <c r="BM16" i="1"/>
  <c r="BL17" i="1"/>
  <c r="BM17" i="1"/>
  <c r="BL18" i="1"/>
  <c r="BM18" i="1"/>
  <c r="BL19" i="1"/>
  <c r="BM19" i="1"/>
  <c r="BL20" i="1"/>
  <c r="BM20" i="1"/>
  <c r="BN20" i="1"/>
  <c r="BL21" i="1"/>
  <c r="BN21" i="1" s="1"/>
  <c r="BM21" i="1"/>
  <c r="BL22" i="1"/>
  <c r="BM22" i="1"/>
  <c r="BL23" i="1"/>
  <c r="BM23" i="1"/>
  <c r="BL24" i="1"/>
  <c r="BM24" i="1"/>
  <c r="BL25" i="1"/>
  <c r="BM25" i="1"/>
  <c r="BL26" i="1"/>
  <c r="BM26" i="1"/>
  <c r="BL27" i="1"/>
  <c r="BM27" i="1"/>
  <c r="BL28" i="1"/>
  <c r="BM28" i="1"/>
  <c r="BN28" i="1" s="1"/>
  <c r="BL29" i="1"/>
  <c r="BN29" i="1" s="1"/>
  <c r="BM29" i="1"/>
  <c r="BL30" i="1"/>
  <c r="BM30" i="1"/>
  <c r="BN30" i="1" s="1"/>
  <c r="BL31" i="1"/>
  <c r="BM31" i="1"/>
  <c r="BL32" i="1"/>
  <c r="BM32" i="1"/>
  <c r="BN32" i="1" s="1"/>
  <c r="BL33" i="1"/>
  <c r="BN33" i="1" s="1"/>
  <c r="BM33" i="1"/>
  <c r="BL34" i="1"/>
  <c r="BM34" i="1"/>
  <c r="BL35" i="1"/>
  <c r="BM35" i="1"/>
  <c r="BL36" i="1"/>
  <c r="BM36" i="1"/>
  <c r="BN36" i="1" s="1"/>
  <c r="BL37" i="1"/>
  <c r="BN37" i="1" s="1"/>
  <c r="BM37" i="1"/>
  <c r="BL38" i="1"/>
  <c r="BM38" i="1"/>
  <c r="BL39" i="1"/>
  <c r="BM39" i="1"/>
  <c r="BL40" i="1"/>
  <c r="BM40" i="1"/>
  <c r="BL41" i="1"/>
  <c r="BN41" i="1" s="1"/>
  <c r="BM41" i="1"/>
  <c r="BL42" i="1"/>
  <c r="BM42" i="1"/>
  <c r="BL43" i="1"/>
  <c r="BM43" i="1"/>
  <c r="BL44" i="1"/>
  <c r="BM44" i="1"/>
  <c r="BL45" i="1"/>
  <c r="BM45" i="1"/>
  <c r="BL46" i="1"/>
  <c r="BM46" i="1"/>
  <c r="BL47" i="1"/>
  <c r="BM47" i="1"/>
  <c r="BL48" i="1"/>
  <c r="BM48" i="1"/>
  <c r="BL49" i="1"/>
  <c r="BM49" i="1"/>
  <c r="BL50" i="1"/>
  <c r="BM50" i="1"/>
  <c r="BL51" i="1"/>
  <c r="BM51" i="1"/>
  <c r="BL52" i="1"/>
  <c r="BM52" i="1"/>
  <c r="BL53" i="1"/>
  <c r="BM53" i="1"/>
  <c r="BL54" i="1"/>
  <c r="BM54" i="1"/>
  <c r="BL55" i="1"/>
  <c r="BM55" i="1"/>
  <c r="BN55" i="1"/>
  <c r="BL56" i="1"/>
  <c r="BM56" i="1"/>
  <c r="BL57" i="1"/>
  <c r="BM57" i="1"/>
  <c r="BM8" i="1"/>
  <c r="BL8" i="1"/>
  <c r="AZ52" i="4"/>
  <c r="BA52" i="4"/>
  <c r="BB52" i="4"/>
  <c r="BC52" i="4"/>
  <c r="AD57" i="1"/>
  <c r="AY51" i="4"/>
  <c r="AD56" i="1"/>
  <c r="AS50" i="4"/>
  <c r="AD55" i="1"/>
  <c r="AR49" i="4"/>
  <c r="AD54" i="1"/>
  <c r="AU48" i="4"/>
  <c r="AD53" i="1"/>
  <c r="AV47" i="4"/>
  <c r="AD52" i="1"/>
  <c r="AR46" i="4"/>
  <c r="AD51" i="1"/>
  <c r="AX45" i="4"/>
  <c r="AD50" i="1"/>
  <c r="AD49" i="1"/>
  <c r="AV43" i="4"/>
  <c r="AD48" i="1"/>
  <c r="AQ42" i="4"/>
  <c r="AD47" i="1"/>
  <c r="AV41" i="4"/>
  <c r="AD46" i="1"/>
  <c r="AU40" i="4"/>
  <c r="AD45" i="1"/>
  <c r="AQ39" i="4"/>
  <c r="AD44" i="1"/>
  <c r="AR38" i="4"/>
  <c r="AD43" i="1"/>
  <c r="AV37" i="4"/>
  <c r="AD42" i="1"/>
  <c r="AD41" i="1"/>
  <c r="AR35" i="4"/>
  <c r="AD40" i="1"/>
  <c r="AR34" i="4"/>
  <c r="AD39" i="1"/>
  <c r="AO33" i="4" s="1"/>
  <c r="AV33" i="4"/>
  <c r="AD38" i="1"/>
  <c r="AV32" i="4" s="1"/>
  <c r="AX32" i="4"/>
  <c r="AD37" i="1"/>
  <c r="AO31" i="4" s="1"/>
  <c r="AD36" i="1"/>
  <c r="AD35" i="1"/>
  <c r="AO29" i="4" s="1"/>
  <c r="AD34" i="1"/>
  <c r="AV28" i="4" s="1"/>
  <c r="AD33" i="1"/>
  <c r="AR27" i="4" s="1"/>
  <c r="AO27" i="4"/>
  <c r="BA27" i="4" s="1"/>
  <c r="AD32" i="1"/>
  <c r="AR26" i="4" s="1"/>
  <c r="AD31" i="1"/>
  <c r="AR25" i="4"/>
  <c r="AD30" i="1"/>
  <c r="AO24" i="4" s="1"/>
  <c r="AR24" i="4"/>
  <c r="AD29" i="1"/>
  <c r="AR23" i="4" s="1"/>
  <c r="AO23" i="4"/>
  <c r="AQ23" i="4" s="1"/>
  <c r="AD28" i="1"/>
  <c r="AR22" i="4" s="1"/>
  <c r="AD27" i="1"/>
  <c r="AX21" i="4" s="1"/>
  <c r="AD26" i="1"/>
  <c r="AV20" i="4" s="1"/>
  <c r="AD25" i="1"/>
  <c r="AU19" i="4" s="1"/>
  <c r="AD24" i="1"/>
  <c r="AD23" i="1"/>
  <c r="AR17" i="4" s="1"/>
  <c r="AD22" i="1"/>
  <c r="AX16" i="4" s="1"/>
  <c r="AD21" i="1"/>
  <c r="AO15" i="4" s="1"/>
  <c r="AD20" i="1"/>
  <c r="AV14" i="4" s="1"/>
  <c r="AD19" i="1"/>
  <c r="AO13" i="4" s="1"/>
  <c r="AD18" i="1"/>
  <c r="AX12" i="4" s="1"/>
  <c r="AD17" i="1"/>
  <c r="AR11" i="4" s="1"/>
  <c r="AD16" i="1"/>
  <c r="AO10" i="4" s="1"/>
  <c r="AD15" i="1"/>
  <c r="AS9" i="4" s="1"/>
  <c r="AD14" i="1"/>
  <c r="AO8" i="4" s="1"/>
  <c r="AR8" i="4"/>
  <c r="AD13" i="1"/>
  <c r="AX7" i="4" s="1"/>
  <c r="AD12" i="1"/>
  <c r="AO6" i="4" s="1"/>
  <c r="AD11" i="1"/>
  <c r="AR5" i="4" s="1"/>
  <c r="AD10" i="1"/>
  <c r="AD9" i="1"/>
  <c r="AO3" i="4" s="1"/>
  <c r="AU3" i="4" s="1"/>
  <c r="AD8" i="1"/>
  <c r="AR2" i="4" s="1"/>
  <c r="AD3" i="4"/>
  <c r="AD4" i="4"/>
  <c r="AD5"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2" i="4"/>
  <c r="V2" i="4"/>
  <c r="BN26" i="1"/>
  <c r="AX50" i="4"/>
  <c r="AO51" i="4"/>
  <c r="BC51" i="4"/>
  <c r="AO48" i="4"/>
  <c r="BA48" i="4"/>
  <c r="AV51" i="4"/>
  <c r="AQ49" i="4"/>
  <c r="AV46" i="4"/>
  <c r="AV40" i="4"/>
  <c r="AQ25" i="4"/>
  <c r="BN50" i="1"/>
  <c r="BN34" i="1"/>
  <c r="AO43" i="4"/>
  <c r="AS51" i="4"/>
  <c r="AV48" i="4"/>
  <c r="AS43" i="4"/>
  <c r="AQ35" i="4"/>
  <c r="AX19" i="4"/>
  <c r="AS48" i="4"/>
  <c r="AQ43" i="4"/>
  <c r="AY35" i="4"/>
  <c r="BN49" i="1"/>
  <c r="BN47" i="1"/>
  <c r="AO50" i="4"/>
  <c r="AZ50" i="4"/>
  <c r="AX51" i="4"/>
  <c r="AX46" i="4"/>
  <c r="AU41" i="4"/>
  <c r="BN42" i="1"/>
  <c r="BN52" i="1"/>
  <c r="AS46" i="4"/>
  <c r="AV50" i="4"/>
  <c r="AQ48" i="4"/>
  <c r="AU45" i="4"/>
  <c r="AX35" i="4"/>
  <c r="AZ48" i="4"/>
  <c r="AR48" i="4"/>
  <c r="AO26" i="4"/>
  <c r="BB26" i="4" s="1"/>
  <c r="AU50" i="4"/>
  <c r="AS47" i="4"/>
  <c r="AX43" i="4"/>
  <c r="AV35" i="4"/>
  <c r="AY48" i="4"/>
  <c r="AU46" i="4"/>
  <c r="AO46" i="4"/>
  <c r="AQ46" i="4"/>
  <c r="AS40" i="4"/>
  <c r="AQ47" i="4"/>
  <c r="AU35" i="4"/>
  <c r="AY46" i="4"/>
  <c r="AO40" i="4"/>
  <c r="AZ40" i="4"/>
  <c r="AO38" i="4"/>
  <c r="BC38" i="4"/>
  <c r="AV42" i="4"/>
  <c r="AX39" i="4"/>
  <c r="AX33" i="4"/>
  <c r="AQ40" i="4"/>
  <c r="AR40" i="4"/>
  <c r="AY40" i="4"/>
  <c r="AO35" i="4"/>
  <c r="AO34" i="4"/>
  <c r="BC34" i="4" s="1"/>
  <c r="AO30" i="4"/>
  <c r="AZ30" i="4" s="1"/>
  <c r="AR30" i="4"/>
  <c r="AR32" i="4"/>
  <c r="AV30" i="4"/>
  <c r="AU30" i="4"/>
  <c r="AX30" i="4"/>
  <c r="AO20" i="4"/>
  <c r="AZ20" i="4" s="1"/>
  <c r="AR36" i="4"/>
  <c r="AO36" i="4"/>
  <c r="BC36" i="4"/>
  <c r="BA51" i="4"/>
  <c r="AU44" i="4"/>
  <c r="AX44" i="4"/>
  <c r="AV44" i="4"/>
  <c r="AQ44" i="4"/>
  <c r="AY44" i="4"/>
  <c r="AR44" i="4"/>
  <c r="AS44" i="4"/>
  <c r="AO44" i="4"/>
  <c r="BA40" i="4"/>
  <c r="BB40" i="4"/>
  <c r="BC40" i="4"/>
  <c r="AQ37" i="4"/>
  <c r="AS37" i="4"/>
  <c r="AY37" i="4"/>
  <c r="AX25" i="4"/>
  <c r="AO25" i="4"/>
  <c r="AZ25" i="4" s="1"/>
  <c r="AQ33" i="4"/>
  <c r="AX41" i="4"/>
  <c r="AY41" i="4"/>
  <c r="AO41" i="4"/>
  <c r="AX49" i="4"/>
  <c r="AY49" i="4"/>
  <c r="AO49" i="4"/>
  <c r="AV49" i="4"/>
  <c r="AQ41" i="4"/>
  <c r="AU29" i="4"/>
  <c r="AV25" i="4"/>
  <c r="AX5" i="4"/>
  <c r="AY45" i="4"/>
  <c r="BC48" i="4"/>
  <c r="AR42" i="4"/>
  <c r="AY42" i="4"/>
  <c r="AR50" i="4"/>
  <c r="AY50" i="4"/>
  <c r="AZ43" i="4"/>
  <c r="BA43" i="4"/>
  <c r="BB43" i="4"/>
  <c r="BC43" i="4"/>
  <c r="AU49" i="4"/>
  <c r="AX47" i="4"/>
  <c r="AU42" i="4"/>
  <c r="AS29" i="4"/>
  <c r="AU25" i="4"/>
  <c r="BB48" i="4"/>
  <c r="AX11" i="4"/>
  <c r="AR43" i="4"/>
  <c r="AU43" i="4"/>
  <c r="AR51" i="4"/>
  <c r="AU51" i="4"/>
  <c r="AO42" i="4"/>
  <c r="AQ51" i="4"/>
  <c r="AS49" i="4"/>
  <c r="AV45" i="4"/>
  <c r="AS42" i="4"/>
  <c r="AX37" i="4"/>
  <c r="AS35" i="4"/>
  <c r="AR29" i="4"/>
  <c r="AS25" i="4"/>
  <c r="AR19" i="4"/>
  <c r="AY43" i="4"/>
  <c r="AY25" i="4"/>
  <c r="AS45" i="4"/>
  <c r="AU37" i="4"/>
  <c r="AO37" i="4"/>
  <c r="AR45" i="4"/>
  <c r="AR37" i="4"/>
  <c r="AY39" i="4"/>
  <c r="AR39" i="4"/>
  <c r="AO39" i="4"/>
  <c r="AU39" i="4"/>
  <c r="AY47" i="4"/>
  <c r="AR47" i="4"/>
  <c r="AO47" i="4"/>
  <c r="AU47" i="4"/>
  <c r="AQ45" i="4"/>
  <c r="AS41" i="4"/>
  <c r="AV39" i="4"/>
  <c r="AU33" i="4"/>
  <c r="AX29" i="4"/>
  <c r="AY33" i="4"/>
  <c r="BA46" i="4"/>
  <c r="AO45" i="4"/>
  <c r="BB35" i="4"/>
  <c r="BC35" i="4"/>
  <c r="AQ50" i="4"/>
  <c r="AX42" i="4"/>
  <c r="AR41" i="4"/>
  <c r="AS39" i="4"/>
  <c r="AV29" i="4"/>
  <c r="AX48" i="4"/>
  <c r="AX40" i="4"/>
  <c r="AS30" i="4"/>
  <c r="BN38" i="1"/>
  <c r="BN54" i="1"/>
  <c r="BN44" i="1"/>
  <c r="BN57" i="1"/>
  <c r="BN53" i="1"/>
  <c r="BN45" i="1"/>
  <c r="BN56" i="1"/>
  <c r="BN43" i="1"/>
  <c r="BN46" i="1"/>
  <c r="BN51" i="1"/>
  <c r="BN48" i="1"/>
  <c r="BC9" i="1"/>
  <c r="BD9" i="1"/>
  <c r="BH9" i="1"/>
  <c r="BI9" i="1"/>
  <c r="BC10" i="1"/>
  <c r="BD10" i="1"/>
  <c r="BH10" i="1"/>
  <c r="BI10" i="1"/>
  <c r="BC11" i="1"/>
  <c r="BD11" i="1"/>
  <c r="BH11" i="1"/>
  <c r="BI11" i="1"/>
  <c r="BC12" i="1"/>
  <c r="BD12" i="1"/>
  <c r="BH12" i="1"/>
  <c r="BI12" i="1"/>
  <c r="BC13" i="1"/>
  <c r="BD13" i="1"/>
  <c r="BH13" i="1"/>
  <c r="BI13" i="1"/>
  <c r="BC14" i="1"/>
  <c r="BD14" i="1"/>
  <c r="BH14" i="1"/>
  <c r="BI14" i="1"/>
  <c r="BC15" i="1"/>
  <c r="BD15" i="1"/>
  <c r="BH15" i="1"/>
  <c r="BI15" i="1"/>
  <c r="BC16" i="1"/>
  <c r="BD16" i="1"/>
  <c r="BH16" i="1"/>
  <c r="BI16" i="1"/>
  <c r="BC17" i="1"/>
  <c r="BD17" i="1"/>
  <c r="BH17" i="1"/>
  <c r="BI17" i="1"/>
  <c r="BC18" i="1"/>
  <c r="BD18" i="1"/>
  <c r="BH18" i="1"/>
  <c r="BI18" i="1"/>
  <c r="BC19" i="1"/>
  <c r="BD19" i="1"/>
  <c r="BH19" i="1"/>
  <c r="BI19" i="1"/>
  <c r="BC20" i="1"/>
  <c r="BD20" i="1"/>
  <c r="BH20" i="1"/>
  <c r="BI20" i="1"/>
  <c r="BC21" i="1"/>
  <c r="BD21" i="1"/>
  <c r="BH21" i="1"/>
  <c r="BI21" i="1"/>
  <c r="BC22" i="1"/>
  <c r="BD22" i="1"/>
  <c r="BH22" i="1"/>
  <c r="BI22" i="1"/>
  <c r="BC23" i="1"/>
  <c r="BD23" i="1"/>
  <c r="BH23" i="1"/>
  <c r="BI23" i="1"/>
  <c r="BC24" i="1"/>
  <c r="BD24" i="1"/>
  <c r="BH24" i="1"/>
  <c r="BI24" i="1"/>
  <c r="BC25" i="1"/>
  <c r="BD25" i="1"/>
  <c r="BH25" i="1"/>
  <c r="BI25" i="1"/>
  <c r="BC26" i="1"/>
  <c r="BD26" i="1"/>
  <c r="BH26" i="1"/>
  <c r="BI26" i="1"/>
  <c r="BC27" i="1"/>
  <c r="BD27" i="1"/>
  <c r="BH27" i="1"/>
  <c r="BI27" i="1"/>
  <c r="BC28" i="1"/>
  <c r="BD28" i="1"/>
  <c r="BH28" i="1"/>
  <c r="BI28" i="1"/>
  <c r="BC29" i="1"/>
  <c r="BD29" i="1"/>
  <c r="BH29" i="1"/>
  <c r="BI29" i="1"/>
  <c r="BC30" i="1"/>
  <c r="BD30" i="1"/>
  <c r="BH30" i="1"/>
  <c r="BI30" i="1"/>
  <c r="BC31" i="1"/>
  <c r="BD31" i="1"/>
  <c r="BH31" i="1"/>
  <c r="BI31" i="1"/>
  <c r="BC32" i="1"/>
  <c r="BD32" i="1"/>
  <c r="BH32" i="1"/>
  <c r="BI32" i="1"/>
  <c r="BC33" i="1"/>
  <c r="BD33" i="1"/>
  <c r="BH33" i="1"/>
  <c r="BI33" i="1"/>
  <c r="BC34" i="1"/>
  <c r="BD34" i="1"/>
  <c r="BH34" i="1"/>
  <c r="BI34" i="1"/>
  <c r="BC35" i="1"/>
  <c r="BD35" i="1"/>
  <c r="BH35" i="1"/>
  <c r="BI35" i="1"/>
  <c r="BC36" i="1"/>
  <c r="BD36" i="1"/>
  <c r="BH36" i="1"/>
  <c r="BI36" i="1"/>
  <c r="BC37" i="1"/>
  <c r="BD37" i="1"/>
  <c r="BH37" i="1"/>
  <c r="BI37" i="1"/>
  <c r="BC38" i="1"/>
  <c r="BD38" i="1"/>
  <c r="BH38" i="1"/>
  <c r="BI38" i="1"/>
  <c r="BC39" i="1"/>
  <c r="BD39" i="1"/>
  <c r="BH39" i="1"/>
  <c r="BJ39" i="1" s="1"/>
  <c r="BI39" i="1"/>
  <c r="BC40" i="1"/>
  <c r="BD40" i="1"/>
  <c r="BH40" i="1"/>
  <c r="BI40" i="1"/>
  <c r="BC41" i="1"/>
  <c r="BE41" i="1" s="1"/>
  <c r="BD41" i="1"/>
  <c r="BH41" i="1"/>
  <c r="BI41" i="1"/>
  <c r="BC42" i="1"/>
  <c r="BD42" i="1"/>
  <c r="BH42" i="1"/>
  <c r="BI42" i="1"/>
  <c r="BC43" i="1"/>
  <c r="BD43" i="1"/>
  <c r="BH43" i="1"/>
  <c r="BI43" i="1"/>
  <c r="BC44" i="1"/>
  <c r="BD44" i="1"/>
  <c r="BH44" i="1"/>
  <c r="BI44" i="1"/>
  <c r="BC45" i="1"/>
  <c r="BD45" i="1"/>
  <c r="BH45" i="1"/>
  <c r="BI45" i="1"/>
  <c r="BC46" i="1"/>
  <c r="BD46" i="1"/>
  <c r="BH46" i="1"/>
  <c r="BI46" i="1"/>
  <c r="BC47" i="1"/>
  <c r="BD47" i="1"/>
  <c r="BH47" i="1"/>
  <c r="BI47" i="1"/>
  <c r="BC48" i="1"/>
  <c r="BD48" i="1"/>
  <c r="BH48" i="1"/>
  <c r="BI48" i="1"/>
  <c r="BC49" i="1"/>
  <c r="BD49" i="1"/>
  <c r="BH49" i="1"/>
  <c r="BI49" i="1"/>
  <c r="BC50" i="1"/>
  <c r="BD50" i="1"/>
  <c r="BH50" i="1"/>
  <c r="BI50" i="1"/>
  <c r="BC51" i="1"/>
  <c r="BD51" i="1"/>
  <c r="BH51" i="1"/>
  <c r="BI51" i="1"/>
  <c r="BC52" i="1"/>
  <c r="BD52" i="1"/>
  <c r="BH52" i="1"/>
  <c r="BI52" i="1"/>
  <c r="BC53" i="1"/>
  <c r="BD53" i="1"/>
  <c r="BH53" i="1"/>
  <c r="BI53" i="1"/>
  <c r="BC54" i="1"/>
  <c r="BD54" i="1"/>
  <c r="BH54" i="1"/>
  <c r="BI54" i="1"/>
  <c r="BC55" i="1"/>
  <c r="BD55" i="1"/>
  <c r="BH55" i="1"/>
  <c r="BI55" i="1"/>
  <c r="BC56" i="1"/>
  <c r="BD56" i="1"/>
  <c r="BH56" i="1"/>
  <c r="BI56" i="1"/>
  <c r="BC57" i="1"/>
  <c r="BD57" i="1"/>
  <c r="BH57" i="1"/>
  <c r="BI57" i="1"/>
  <c r="BI8" i="1"/>
  <c r="BH8" i="1"/>
  <c r="BD8" i="1"/>
  <c r="BC8" i="1"/>
  <c r="V2" i="1"/>
  <c r="BB50" i="4"/>
  <c r="BB51" i="4"/>
  <c r="BA50" i="4"/>
  <c r="AZ51" i="4"/>
  <c r="BC50" i="4"/>
  <c r="AZ46" i="4"/>
  <c r="BB46" i="4"/>
  <c r="BC46" i="4"/>
  <c r="AZ35" i="4"/>
  <c r="BA35" i="4"/>
  <c r="AZ45" i="4"/>
  <c r="BA45" i="4"/>
  <c r="BB45" i="4"/>
  <c r="BC45" i="4"/>
  <c r="BA44" i="4"/>
  <c r="BB44" i="4"/>
  <c r="BC44" i="4"/>
  <c r="AZ44" i="4"/>
  <c r="AZ42" i="4"/>
  <c r="BA42" i="4"/>
  <c r="BB42" i="4"/>
  <c r="BC42" i="4"/>
  <c r="AZ39" i="4"/>
  <c r="BA39" i="4"/>
  <c r="BB39" i="4"/>
  <c r="BC39" i="4"/>
  <c r="AZ41" i="4"/>
  <c r="BA41" i="4"/>
  <c r="BB41" i="4"/>
  <c r="BC41" i="4"/>
  <c r="AZ47" i="4"/>
  <c r="BA47" i="4"/>
  <c r="BB47" i="4"/>
  <c r="BC47" i="4"/>
  <c r="AZ37" i="4"/>
  <c r="BA37" i="4"/>
  <c r="BB37" i="4"/>
  <c r="BC37" i="4"/>
  <c r="AZ49" i="4"/>
  <c r="BA49" i="4"/>
  <c r="BB49" i="4"/>
  <c r="BC49" i="4"/>
  <c r="BC25" i="4"/>
  <c r="BA25" i="4"/>
  <c r="P57" i="1"/>
  <c r="O57" i="1"/>
  <c r="AX38" i="4"/>
  <c r="AX36" i="4"/>
  <c r="AX34" i="4"/>
  <c r="AX24" i="4"/>
  <c r="AX23" i="4"/>
  <c r="AX8" i="4"/>
  <c r="I57" i="1"/>
  <c r="I56" i="1"/>
  <c r="I55" i="1"/>
  <c r="I54" i="1"/>
  <c r="I53" i="1"/>
  <c r="I52" i="1"/>
  <c r="I51" i="1"/>
  <c r="I50" i="1"/>
  <c r="I49" i="1"/>
  <c r="I48" i="1"/>
  <c r="I47" i="1"/>
  <c r="I46" i="1"/>
  <c r="I45" i="1"/>
  <c r="I44" i="1"/>
  <c r="I43" i="1"/>
  <c r="I42" i="1"/>
  <c r="I41" i="1"/>
  <c r="I40" i="1"/>
  <c r="I39" i="1"/>
  <c r="I38" i="1"/>
  <c r="BG38" i="1" s="1"/>
  <c r="I37" i="1"/>
  <c r="BB37" i="1" s="1"/>
  <c r="BE37" i="1" s="1"/>
  <c r="I36" i="1"/>
  <c r="BG36" i="1" s="1"/>
  <c r="BG31" i="1"/>
  <c r="BG47" i="1"/>
  <c r="BJ47" i="1"/>
  <c r="BB47" i="1"/>
  <c r="BE47" i="1"/>
  <c r="BG55" i="1"/>
  <c r="BJ55" i="1"/>
  <c r="BB55" i="1"/>
  <c r="BE55" i="1"/>
  <c r="BB24" i="1"/>
  <c r="BG24" i="1"/>
  <c r="BB40" i="1"/>
  <c r="BG40" i="1"/>
  <c r="BJ40" i="1"/>
  <c r="BG48" i="1"/>
  <c r="BJ48" i="1"/>
  <c r="BB48" i="1"/>
  <c r="BE48" i="1"/>
  <c r="BG56" i="1"/>
  <c r="BJ56" i="1"/>
  <c r="BB56" i="1"/>
  <c r="BE56" i="1"/>
  <c r="BG25" i="1"/>
  <c r="BB33" i="1"/>
  <c r="BG33" i="1"/>
  <c r="BJ33" i="1"/>
  <c r="BB41" i="1"/>
  <c r="BG41" i="1"/>
  <c r="BJ41" i="1"/>
  <c r="BG49" i="1"/>
  <c r="BJ49" i="1"/>
  <c r="BB49" i="1"/>
  <c r="BE49" i="1"/>
  <c r="BG57" i="1"/>
  <c r="BJ57" i="1"/>
  <c r="BB57" i="1"/>
  <c r="BE57" i="1"/>
  <c r="BG26" i="1"/>
  <c r="BB34" i="1"/>
  <c r="BG34" i="1"/>
  <c r="BB42" i="1"/>
  <c r="BE42" i="1"/>
  <c r="BG42" i="1"/>
  <c r="BJ42" i="1"/>
  <c r="BG50" i="1"/>
  <c r="BJ50" i="1"/>
  <c r="BB50" i="1"/>
  <c r="BE50" i="1"/>
  <c r="BG19" i="1"/>
  <c r="BB43" i="1"/>
  <c r="BE43" i="1"/>
  <c r="BG43" i="1"/>
  <c r="BJ43" i="1"/>
  <c r="BG51" i="1"/>
  <c r="BJ51" i="1"/>
  <c r="BB51" i="1"/>
  <c r="BE51" i="1"/>
  <c r="BB39" i="1"/>
  <c r="BG39" i="1"/>
  <c r="BB28" i="1"/>
  <c r="BB36" i="1"/>
  <c r="BB44" i="1"/>
  <c r="BE44" i="1"/>
  <c r="BG44" i="1"/>
  <c r="BJ44" i="1"/>
  <c r="BG52" i="1"/>
  <c r="BJ52" i="1"/>
  <c r="BB52" i="1"/>
  <c r="BE52" i="1"/>
  <c r="BB13" i="1"/>
  <c r="BG13" i="1"/>
  <c r="BG45" i="1"/>
  <c r="BJ45" i="1"/>
  <c r="BB45" i="1"/>
  <c r="BE45" i="1"/>
  <c r="BG53" i="1"/>
  <c r="BJ53" i="1"/>
  <c r="BB53" i="1"/>
  <c r="BE53" i="1"/>
  <c r="BB14" i="1"/>
  <c r="BG14" i="1"/>
  <c r="BB22" i="1"/>
  <c r="BG22" i="1"/>
  <c r="BG30" i="1"/>
  <c r="BG46" i="1"/>
  <c r="BJ46" i="1"/>
  <c r="BB46" i="1"/>
  <c r="BE46" i="1"/>
  <c r="BG54" i="1"/>
  <c r="BJ54" i="1"/>
  <c r="BB54" i="1"/>
  <c r="BE54" i="1"/>
  <c r="B3" i="4"/>
  <c r="AR3" i="4"/>
  <c r="F3" i="4"/>
  <c r="I3" i="4"/>
  <c r="J3" i="4"/>
  <c r="L3" i="4" s="1"/>
  <c r="K3" i="4"/>
  <c r="M3" i="4"/>
  <c r="O3" i="4"/>
  <c r="AC3" i="4" s="1"/>
  <c r="P3" i="4"/>
  <c r="Q3" i="4"/>
  <c r="R3" i="4"/>
  <c r="S3" i="4"/>
  <c r="T3" i="4"/>
  <c r="V3" i="4"/>
  <c r="Z3" i="4"/>
  <c r="B4" i="4"/>
  <c r="F4" i="4"/>
  <c r="I4" i="4"/>
  <c r="J4" i="4"/>
  <c r="L4" i="4" s="1"/>
  <c r="K4" i="4"/>
  <c r="M4" i="4"/>
  <c r="O4" i="4"/>
  <c r="AC4" i="4" s="1"/>
  <c r="P4" i="4"/>
  <c r="Q4" i="4"/>
  <c r="R4" i="4"/>
  <c r="S4" i="4"/>
  <c r="T4" i="4"/>
  <c r="V4" i="4"/>
  <c r="Z4" i="4"/>
  <c r="B5" i="4"/>
  <c r="F5" i="4"/>
  <c r="I5" i="4"/>
  <c r="J5" i="4"/>
  <c r="K5" i="4"/>
  <c r="M5" i="4"/>
  <c r="N5" i="4"/>
  <c r="O5" i="4"/>
  <c r="AC5" i="4" s="1"/>
  <c r="P5" i="4"/>
  <c r="Q5" i="4"/>
  <c r="R5" i="4"/>
  <c r="T5" i="4"/>
  <c r="V5" i="4"/>
  <c r="Z5" i="4"/>
  <c r="B6" i="4"/>
  <c r="F6" i="4"/>
  <c r="I6" i="4"/>
  <c r="J6" i="4"/>
  <c r="L6" i="4" s="1"/>
  <c r="K6" i="4"/>
  <c r="M6" i="4"/>
  <c r="O6" i="4"/>
  <c r="U6" i="4" s="1"/>
  <c r="BP6" i="4" s="1"/>
  <c r="P6" i="4"/>
  <c r="Q6" i="4"/>
  <c r="R6" i="4"/>
  <c r="T6" i="4"/>
  <c r="V6" i="4"/>
  <c r="Z6" i="4"/>
  <c r="B7" i="4"/>
  <c r="F7" i="4"/>
  <c r="I7" i="4"/>
  <c r="J7" i="4"/>
  <c r="L7" i="4" s="1"/>
  <c r="K7" i="4"/>
  <c r="M7" i="4"/>
  <c r="O7" i="4"/>
  <c r="AC7" i="4" s="1"/>
  <c r="P7" i="4"/>
  <c r="Q7" i="4"/>
  <c r="R7" i="4"/>
  <c r="T7" i="4"/>
  <c r="V7" i="4"/>
  <c r="Z7" i="4"/>
  <c r="B8" i="4"/>
  <c r="F8" i="4"/>
  <c r="I8" i="4"/>
  <c r="J8" i="4"/>
  <c r="L8" i="4" s="1"/>
  <c r="K8" i="4"/>
  <c r="M8" i="4"/>
  <c r="O8" i="4"/>
  <c r="AC8" i="4" s="1"/>
  <c r="AQ8" i="4" s="1"/>
  <c r="P8" i="4"/>
  <c r="Q8" i="4"/>
  <c r="R8" i="4"/>
  <c r="S8" i="4"/>
  <c r="T8" i="4"/>
  <c r="V8" i="4"/>
  <c r="Z8" i="4"/>
  <c r="B9" i="4"/>
  <c r="F9" i="4"/>
  <c r="I9" i="4"/>
  <c r="J9" i="4"/>
  <c r="K9" i="4"/>
  <c r="M9" i="4"/>
  <c r="O9" i="4"/>
  <c r="Y9" i="4" s="1"/>
  <c r="BQ9" i="4" s="1"/>
  <c r="P9" i="4"/>
  <c r="Q9" i="4"/>
  <c r="R9" i="4"/>
  <c r="T9" i="4"/>
  <c r="V9" i="4"/>
  <c r="Z9" i="4"/>
  <c r="B10" i="4"/>
  <c r="F10" i="4"/>
  <c r="I10" i="4"/>
  <c r="J10" i="4"/>
  <c r="L10" i="4" s="1"/>
  <c r="K10" i="4"/>
  <c r="M10" i="4"/>
  <c r="O10" i="4"/>
  <c r="AC10" i="4" s="1"/>
  <c r="P10" i="4"/>
  <c r="Q10" i="4"/>
  <c r="R10" i="4"/>
  <c r="T10" i="4"/>
  <c r="V10" i="4"/>
  <c r="Z10" i="4"/>
  <c r="B11" i="4"/>
  <c r="F11" i="4"/>
  <c r="I11" i="4"/>
  <c r="J11" i="4"/>
  <c r="L11" i="4" s="1"/>
  <c r="K11" i="4"/>
  <c r="M11" i="4"/>
  <c r="N11" i="4"/>
  <c r="O11" i="4"/>
  <c r="AC11" i="4" s="1"/>
  <c r="P11" i="4"/>
  <c r="Q11" i="4"/>
  <c r="R11" i="4"/>
  <c r="T11" i="4"/>
  <c r="V11" i="4"/>
  <c r="Z11" i="4"/>
  <c r="B12" i="4"/>
  <c r="F12" i="4"/>
  <c r="I12" i="4"/>
  <c r="J12" i="4"/>
  <c r="L12" i="4" s="1"/>
  <c r="K12" i="4"/>
  <c r="M12" i="4"/>
  <c r="O12" i="4"/>
  <c r="Y12" i="4" s="1"/>
  <c r="BQ12" i="4" s="1"/>
  <c r="P12" i="4"/>
  <c r="Q12" i="4"/>
  <c r="R12" i="4"/>
  <c r="S12" i="4"/>
  <c r="T12" i="4"/>
  <c r="V12" i="4"/>
  <c r="Z12" i="4"/>
  <c r="B13" i="4"/>
  <c r="F13" i="4"/>
  <c r="I13" i="4"/>
  <c r="J13" i="4"/>
  <c r="K13" i="4"/>
  <c r="M13" i="4"/>
  <c r="N13" i="4"/>
  <c r="O13" i="4"/>
  <c r="AC13" i="4" s="1"/>
  <c r="P13" i="4"/>
  <c r="Q13" i="4"/>
  <c r="R13" i="4"/>
  <c r="T13" i="4"/>
  <c r="V13" i="4"/>
  <c r="Z13" i="4"/>
  <c r="B14" i="4"/>
  <c r="F14" i="4"/>
  <c r="I14" i="4"/>
  <c r="J14" i="4"/>
  <c r="L14" i="4" s="1"/>
  <c r="K14" i="4"/>
  <c r="M14" i="4"/>
  <c r="O14" i="4"/>
  <c r="U14" i="4" s="1"/>
  <c r="BP14" i="4" s="1"/>
  <c r="P14" i="4"/>
  <c r="Q14" i="4"/>
  <c r="R14" i="4"/>
  <c r="T14" i="4"/>
  <c r="V14" i="4"/>
  <c r="Z14" i="4"/>
  <c r="B15" i="4"/>
  <c r="F15" i="4"/>
  <c r="I15" i="4"/>
  <c r="J15" i="4"/>
  <c r="L15" i="4" s="1"/>
  <c r="K15" i="4"/>
  <c r="M15" i="4"/>
  <c r="N15" i="4"/>
  <c r="O15" i="4"/>
  <c r="Y15" i="4" s="1"/>
  <c r="BQ15" i="4" s="1"/>
  <c r="P15" i="4"/>
  <c r="Q15" i="4"/>
  <c r="R15" i="4"/>
  <c r="T15" i="4"/>
  <c r="V15" i="4"/>
  <c r="Z15" i="4"/>
  <c r="B16" i="4"/>
  <c r="F16" i="4"/>
  <c r="I16" i="4"/>
  <c r="J16" i="4"/>
  <c r="L16" i="4" s="1"/>
  <c r="K16" i="4"/>
  <c r="M16" i="4"/>
  <c r="O16" i="4"/>
  <c r="AC16" i="4" s="1"/>
  <c r="P16" i="4"/>
  <c r="Q16" i="4"/>
  <c r="R16" i="4"/>
  <c r="S16" i="4"/>
  <c r="T16" i="4"/>
  <c r="V16" i="4"/>
  <c r="Z16" i="4"/>
  <c r="B17" i="4"/>
  <c r="F17" i="4"/>
  <c r="I17" i="4"/>
  <c r="J17" i="4"/>
  <c r="L17" i="4" s="1"/>
  <c r="K17" i="4"/>
  <c r="M17" i="4"/>
  <c r="O17" i="4"/>
  <c r="AC17" i="4" s="1"/>
  <c r="P17" i="4"/>
  <c r="Q17" i="4"/>
  <c r="R17" i="4"/>
  <c r="T17" i="4"/>
  <c r="V17" i="4"/>
  <c r="Z17" i="4"/>
  <c r="B18" i="4"/>
  <c r="F18" i="4"/>
  <c r="I18" i="4"/>
  <c r="J18" i="4"/>
  <c r="L18" i="4" s="1"/>
  <c r="K18" i="4"/>
  <c r="M18" i="4"/>
  <c r="O18" i="4"/>
  <c r="U18" i="4" s="1"/>
  <c r="BP18" i="4" s="1"/>
  <c r="P18" i="4"/>
  <c r="Q18" i="4"/>
  <c r="R18" i="4"/>
  <c r="T18" i="4"/>
  <c r="V18" i="4"/>
  <c r="Z18" i="4"/>
  <c r="B19" i="4"/>
  <c r="F19" i="4"/>
  <c r="I19" i="4"/>
  <c r="J19" i="4"/>
  <c r="L19" i="4"/>
  <c r="K19" i="4"/>
  <c r="M19" i="4"/>
  <c r="N19" i="4"/>
  <c r="O19" i="4"/>
  <c r="Y19" i="4" s="1"/>
  <c r="BQ19" i="4" s="1"/>
  <c r="P19" i="4"/>
  <c r="Q19" i="4"/>
  <c r="R19" i="4"/>
  <c r="T19" i="4"/>
  <c r="V19" i="4"/>
  <c r="Z19" i="4"/>
  <c r="B20" i="4"/>
  <c r="F20" i="4"/>
  <c r="I20" i="4"/>
  <c r="J20" i="4"/>
  <c r="L20" i="4"/>
  <c r="K20" i="4"/>
  <c r="M20" i="4"/>
  <c r="O20" i="4"/>
  <c r="U20" i="4" s="1"/>
  <c r="BP20" i="4" s="1"/>
  <c r="P20" i="4"/>
  <c r="Q20" i="4"/>
  <c r="R20" i="4"/>
  <c r="S20" i="4"/>
  <c r="T20" i="4"/>
  <c r="V20" i="4"/>
  <c r="Z20" i="4"/>
  <c r="B21" i="4"/>
  <c r="F21" i="4"/>
  <c r="I21" i="4"/>
  <c r="J21" i="4"/>
  <c r="L21" i="4"/>
  <c r="K21" i="4"/>
  <c r="M21" i="4"/>
  <c r="O21" i="4"/>
  <c r="Y21" i="4" s="1"/>
  <c r="BQ21" i="4" s="1"/>
  <c r="P21" i="4"/>
  <c r="Q21" i="4"/>
  <c r="R21" i="4"/>
  <c r="S21" i="4"/>
  <c r="T21" i="4"/>
  <c r="V21" i="4"/>
  <c r="Z21" i="4"/>
  <c r="B22" i="4"/>
  <c r="F22" i="4"/>
  <c r="I22" i="4"/>
  <c r="J22" i="4"/>
  <c r="L22" i="4" s="1"/>
  <c r="K22" i="4"/>
  <c r="M22" i="4"/>
  <c r="O22" i="4"/>
  <c r="P22" i="4"/>
  <c r="Q22" i="4"/>
  <c r="R22" i="4"/>
  <c r="T22" i="4"/>
  <c r="V22" i="4"/>
  <c r="Z22" i="4"/>
  <c r="B23" i="4"/>
  <c r="F23" i="4"/>
  <c r="I23" i="4"/>
  <c r="J23" i="4"/>
  <c r="K23" i="4"/>
  <c r="M23" i="4"/>
  <c r="N23" i="4"/>
  <c r="O23" i="4"/>
  <c r="Y23" i="4" s="1"/>
  <c r="BQ23" i="4" s="1"/>
  <c r="P23" i="4"/>
  <c r="Q23" i="4"/>
  <c r="R23" i="4"/>
  <c r="T23" i="4"/>
  <c r="V23" i="4"/>
  <c r="Z23" i="4"/>
  <c r="B24" i="4"/>
  <c r="F24" i="4"/>
  <c r="I24" i="4"/>
  <c r="J24" i="4"/>
  <c r="L24" i="4" s="1"/>
  <c r="K24" i="4"/>
  <c r="M24" i="4"/>
  <c r="O24" i="4"/>
  <c r="Y24" i="4" s="1"/>
  <c r="BQ24" i="4" s="1"/>
  <c r="P24" i="4"/>
  <c r="Q24" i="4"/>
  <c r="R24" i="4"/>
  <c r="S24" i="4"/>
  <c r="T24" i="4"/>
  <c r="V24" i="4"/>
  <c r="Z24" i="4"/>
  <c r="B25" i="4"/>
  <c r="F25" i="4"/>
  <c r="I25" i="4"/>
  <c r="J25" i="4"/>
  <c r="L25" i="4" s="1"/>
  <c r="K25" i="4"/>
  <c r="M25" i="4"/>
  <c r="N25" i="4"/>
  <c r="O25" i="4"/>
  <c r="U25" i="4" s="1"/>
  <c r="BP25" i="4" s="1"/>
  <c r="P25" i="4"/>
  <c r="Q25" i="4"/>
  <c r="R25" i="4"/>
  <c r="T25" i="4"/>
  <c r="V25" i="4"/>
  <c r="Z25" i="4"/>
  <c r="B26" i="4"/>
  <c r="F26" i="4"/>
  <c r="I26" i="4"/>
  <c r="J26" i="4"/>
  <c r="L26" i="4" s="1"/>
  <c r="K26" i="4"/>
  <c r="M26" i="4"/>
  <c r="O26" i="4"/>
  <c r="Y26" i="4" s="1"/>
  <c r="BQ26" i="4" s="1"/>
  <c r="P26" i="4"/>
  <c r="Q26" i="4"/>
  <c r="R26" i="4"/>
  <c r="T26" i="4"/>
  <c r="V26" i="4"/>
  <c r="Z26" i="4"/>
  <c r="B27" i="4"/>
  <c r="F27" i="4"/>
  <c r="I27" i="4"/>
  <c r="J27" i="4"/>
  <c r="K27" i="4"/>
  <c r="M27" i="4"/>
  <c r="N27" i="4"/>
  <c r="O27" i="4"/>
  <c r="AC27" i="4" s="1"/>
  <c r="P27" i="4"/>
  <c r="Q27" i="4"/>
  <c r="R27" i="4"/>
  <c r="T27" i="4"/>
  <c r="V27" i="4"/>
  <c r="Z27" i="4"/>
  <c r="B28" i="4"/>
  <c r="F28" i="4"/>
  <c r="I28" i="4"/>
  <c r="J28" i="4"/>
  <c r="K28" i="4"/>
  <c r="M28" i="4"/>
  <c r="N28" i="4"/>
  <c r="O28" i="4"/>
  <c r="Y28" i="4" s="1"/>
  <c r="BQ28" i="4" s="1"/>
  <c r="P28" i="4"/>
  <c r="Q28" i="4"/>
  <c r="R28" i="4"/>
  <c r="S28" i="4"/>
  <c r="T28" i="4"/>
  <c r="V28" i="4"/>
  <c r="Z28" i="4"/>
  <c r="B29" i="4"/>
  <c r="F29" i="4"/>
  <c r="I29" i="4"/>
  <c r="J29" i="4"/>
  <c r="L29" i="4" s="1"/>
  <c r="K29" i="4"/>
  <c r="M29" i="4"/>
  <c r="O29" i="4"/>
  <c r="Y29" i="4" s="1"/>
  <c r="BQ29" i="4" s="1"/>
  <c r="P29" i="4"/>
  <c r="Q29" i="4"/>
  <c r="R29" i="4"/>
  <c r="T29" i="4"/>
  <c r="V29" i="4"/>
  <c r="Z29" i="4"/>
  <c r="B30" i="4"/>
  <c r="F30" i="4"/>
  <c r="I30" i="4"/>
  <c r="J30" i="4"/>
  <c r="L30" i="4" s="1"/>
  <c r="K30" i="4"/>
  <c r="M30" i="4"/>
  <c r="O30" i="4"/>
  <c r="Y30" i="4" s="1"/>
  <c r="BQ30" i="4" s="1"/>
  <c r="P30" i="4"/>
  <c r="Q30" i="4"/>
  <c r="R30" i="4"/>
  <c r="T30" i="4"/>
  <c r="V30" i="4"/>
  <c r="Z30" i="4"/>
  <c r="B31" i="4"/>
  <c r="F31" i="4"/>
  <c r="I31" i="4"/>
  <c r="J31" i="4"/>
  <c r="L31" i="4" s="1"/>
  <c r="K31" i="4"/>
  <c r="M31" i="4"/>
  <c r="N31" i="4"/>
  <c r="O31" i="4"/>
  <c r="P31" i="4"/>
  <c r="Q31" i="4"/>
  <c r="R31" i="4"/>
  <c r="T31" i="4"/>
  <c r="V31" i="4"/>
  <c r="Z31" i="4"/>
  <c r="B32" i="4"/>
  <c r="F32" i="4"/>
  <c r="I32" i="4"/>
  <c r="J32" i="4"/>
  <c r="L32" i="4" s="1"/>
  <c r="K32" i="4"/>
  <c r="M32" i="4"/>
  <c r="N32" i="4"/>
  <c r="O32" i="4"/>
  <c r="U32" i="4" s="1"/>
  <c r="BP32" i="4" s="1"/>
  <c r="P32" i="4"/>
  <c r="Q32" i="4"/>
  <c r="R32" i="4"/>
  <c r="S32" i="4"/>
  <c r="T32" i="4"/>
  <c r="V32" i="4"/>
  <c r="Z32" i="4"/>
  <c r="B33" i="4"/>
  <c r="F33" i="4"/>
  <c r="I33" i="4"/>
  <c r="J33" i="4"/>
  <c r="L33" i="4" s="1"/>
  <c r="K33" i="4"/>
  <c r="M33" i="4"/>
  <c r="N33" i="4"/>
  <c r="O33" i="4"/>
  <c r="Y33" i="4" s="1"/>
  <c r="BQ33" i="4" s="1"/>
  <c r="P33" i="4"/>
  <c r="Q33" i="4"/>
  <c r="R33" i="4"/>
  <c r="T33" i="4"/>
  <c r="V33" i="4"/>
  <c r="Z33" i="4"/>
  <c r="B34" i="4"/>
  <c r="F34" i="4"/>
  <c r="I34" i="4"/>
  <c r="J34" i="4"/>
  <c r="L34" i="4" s="1"/>
  <c r="K34" i="4"/>
  <c r="M34" i="4"/>
  <c r="O34" i="4"/>
  <c r="U34" i="4" s="1"/>
  <c r="BP34" i="4" s="1"/>
  <c r="P34" i="4"/>
  <c r="Q34" i="4"/>
  <c r="R34" i="4"/>
  <c r="T34" i="4"/>
  <c r="V34" i="4"/>
  <c r="Z34" i="4"/>
  <c r="B35" i="4"/>
  <c r="F35" i="4"/>
  <c r="I35" i="4"/>
  <c r="J35" i="4"/>
  <c r="L35" i="4"/>
  <c r="K35" i="4"/>
  <c r="M35" i="4"/>
  <c r="N35" i="4"/>
  <c r="O35" i="4"/>
  <c r="Y35" i="4" s="1"/>
  <c r="BQ35" i="4" s="1"/>
  <c r="P35" i="4"/>
  <c r="Q35" i="4"/>
  <c r="R35" i="4"/>
  <c r="S35" i="4"/>
  <c r="T35" i="4"/>
  <c r="V35" i="4"/>
  <c r="Z35" i="4"/>
  <c r="B36" i="4"/>
  <c r="F36" i="4"/>
  <c r="I36" i="4"/>
  <c r="J36" i="4"/>
  <c r="BA36" i="4"/>
  <c r="K36" i="4"/>
  <c r="M36" i="4"/>
  <c r="N36" i="4"/>
  <c r="O36" i="4"/>
  <c r="U36" i="4" s="1"/>
  <c r="BP36" i="4" s="1"/>
  <c r="P36" i="4"/>
  <c r="Q36" i="4"/>
  <c r="R36" i="4"/>
  <c r="S36" i="4"/>
  <c r="T36" i="4"/>
  <c r="V36" i="4"/>
  <c r="Z36" i="4"/>
  <c r="B37" i="4"/>
  <c r="F37" i="4"/>
  <c r="I37" i="4"/>
  <c r="J37" i="4"/>
  <c r="L37" i="4"/>
  <c r="K37" i="4"/>
  <c r="M37" i="4"/>
  <c r="N37" i="4"/>
  <c r="O37" i="4"/>
  <c r="P37" i="4"/>
  <c r="Q37" i="4"/>
  <c r="R37" i="4"/>
  <c r="S37" i="4"/>
  <c r="T37" i="4"/>
  <c r="V37" i="4"/>
  <c r="Z37" i="4"/>
  <c r="B38" i="4"/>
  <c r="F38" i="4"/>
  <c r="I38" i="4"/>
  <c r="J38" i="4"/>
  <c r="K38" i="4"/>
  <c r="M38" i="4"/>
  <c r="N38" i="4"/>
  <c r="O38" i="4"/>
  <c r="P38" i="4"/>
  <c r="Q38" i="4"/>
  <c r="R38" i="4"/>
  <c r="S38" i="4"/>
  <c r="T38" i="4"/>
  <c r="V38" i="4"/>
  <c r="Z38" i="4"/>
  <c r="B39" i="4"/>
  <c r="F39" i="4"/>
  <c r="I39" i="4"/>
  <c r="J39" i="4"/>
  <c r="L39" i="4"/>
  <c r="K39" i="4"/>
  <c r="M39" i="4"/>
  <c r="N39" i="4"/>
  <c r="O39" i="4"/>
  <c r="AC39" i="4"/>
  <c r="P39" i="4"/>
  <c r="Q39" i="4"/>
  <c r="R39" i="4"/>
  <c r="S39" i="4"/>
  <c r="T39" i="4"/>
  <c r="V39" i="4"/>
  <c r="Z39" i="4"/>
  <c r="B40" i="4"/>
  <c r="F40" i="4"/>
  <c r="I40" i="4"/>
  <c r="J40" i="4"/>
  <c r="L40" i="4"/>
  <c r="K40" i="4"/>
  <c r="M40" i="4"/>
  <c r="N40" i="4"/>
  <c r="O40" i="4"/>
  <c r="P40" i="4"/>
  <c r="Q40" i="4"/>
  <c r="R40" i="4"/>
  <c r="S40" i="4"/>
  <c r="T40" i="4"/>
  <c r="V40" i="4"/>
  <c r="Z40" i="4"/>
  <c r="B41" i="4"/>
  <c r="F41" i="4"/>
  <c r="I41" i="4"/>
  <c r="J41" i="4"/>
  <c r="L41" i="4"/>
  <c r="K41" i="4"/>
  <c r="M41" i="4"/>
  <c r="N41" i="4"/>
  <c r="O41" i="4"/>
  <c r="P41" i="4"/>
  <c r="Q41" i="4"/>
  <c r="R41" i="4"/>
  <c r="S41" i="4"/>
  <c r="T41" i="4"/>
  <c r="V41" i="4"/>
  <c r="Z41" i="4"/>
  <c r="B42" i="4"/>
  <c r="F42" i="4"/>
  <c r="I42" i="4"/>
  <c r="J42" i="4"/>
  <c r="L42" i="4"/>
  <c r="K42" i="4"/>
  <c r="M42" i="4"/>
  <c r="N42" i="4"/>
  <c r="O42" i="4"/>
  <c r="P42" i="4"/>
  <c r="Q42" i="4"/>
  <c r="R42" i="4"/>
  <c r="S42" i="4"/>
  <c r="T42" i="4"/>
  <c r="V42" i="4"/>
  <c r="Z42" i="4"/>
  <c r="B43" i="4"/>
  <c r="F43" i="4"/>
  <c r="I43" i="4"/>
  <c r="J43" i="4"/>
  <c r="L43" i="4"/>
  <c r="K43" i="4"/>
  <c r="M43" i="4"/>
  <c r="N43" i="4"/>
  <c r="O43" i="4"/>
  <c r="P43" i="4"/>
  <c r="Q43" i="4"/>
  <c r="R43" i="4"/>
  <c r="S43" i="4"/>
  <c r="T43" i="4"/>
  <c r="V43" i="4"/>
  <c r="Z43" i="4"/>
  <c r="B44" i="4"/>
  <c r="F44" i="4"/>
  <c r="I44" i="4"/>
  <c r="J44" i="4"/>
  <c r="L44" i="4"/>
  <c r="K44" i="4"/>
  <c r="M44" i="4"/>
  <c r="N44" i="4"/>
  <c r="O44" i="4"/>
  <c r="P44" i="4"/>
  <c r="Q44" i="4"/>
  <c r="R44" i="4"/>
  <c r="S44" i="4"/>
  <c r="T44" i="4"/>
  <c r="V44" i="4"/>
  <c r="Z44" i="4"/>
  <c r="B45" i="4"/>
  <c r="F45" i="4"/>
  <c r="I45" i="4"/>
  <c r="J45" i="4"/>
  <c r="L45" i="4"/>
  <c r="K45" i="4"/>
  <c r="M45" i="4"/>
  <c r="N45" i="4"/>
  <c r="O45" i="4"/>
  <c r="P45" i="4"/>
  <c r="Q45" i="4"/>
  <c r="R45" i="4"/>
  <c r="S45" i="4"/>
  <c r="T45" i="4"/>
  <c r="V45" i="4"/>
  <c r="Z45" i="4"/>
  <c r="B46" i="4"/>
  <c r="F46" i="4"/>
  <c r="I46" i="4"/>
  <c r="J46" i="4"/>
  <c r="L46" i="4"/>
  <c r="K46" i="4"/>
  <c r="M46" i="4"/>
  <c r="N46" i="4"/>
  <c r="O46" i="4"/>
  <c r="P46" i="4"/>
  <c r="Q46" i="4"/>
  <c r="R46" i="4"/>
  <c r="S46" i="4"/>
  <c r="T46" i="4"/>
  <c r="V46" i="4"/>
  <c r="Z46" i="4"/>
  <c r="B47" i="4"/>
  <c r="F47" i="4"/>
  <c r="I47" i="4"/>
  <c r="J47" i="4"/>
  <c r="L47" i="4"/>
  <c r="K47" i="4"/>
  <c r="M47" i="4"/>
  <c r="N47" i="4"/>
  <c r="O47" i="4"/>
  <c r="P47" i="4"/>
  <c r="Q47" i="4"/>
  <c r="R47" i="4"/>
  <c r="S47" i="4"/>
  <c r="T47" i="4"/>
  <c r="V47" i="4"/>
  <c r="Z47" i="4"/>
  <c r="B48" i="4"/>
  <c r="F48" i="4"/>
  <c r="I48" i="4"/>
  <c r="J48" i="4"/>
  <c r="L48" i="4"/>
  <c r="K48" i="4"/>
  <c r="M48" i="4"/>
  <c r="N48" i="4"/>
  <c r="O48" i="4"/>
  <c r="P48" i="4"/>
  <c r="Q48" i="4"/>
  <c r="R48" i="4"/>
  <c r="S48" i="4"/>
  <c r="T48" i="4"/>
  <c r="V48" i="4"/>
  <c r="Z48" i="4"/>
  <c r="B49" i="4"/>
  <c r="F49" i="4"/>
  <c r="I49" i="4"/>
  <c r="J49" i="4"/>
  <c r="L49" i="4"/>
  <c r="K49" i="4"/>
  <c r="M49" i="4"/>
  <c r="N49" i="4"/>
  <c r="O49" i="4"/>
  <c r="P49" i="4"/>
  <c r="Q49" i="4"/>
  <c r="R49" i="4"/>
  <c r="S49" i="4"/>
  <c r="T49" i="4"/>
  <c r="V49" i="4"/>
  <c r="Z49" i="4"/>
  <c r="B50" i="4"/>
  <c r="F50" i="4"/>
  <c r="I50" i="4"/>
  <c r="J50" i="4"/>
  <c r="L50" i="4"/>
  <c r="K50" i="4"/>
  <c r="M50" i="4"/>
  <c r="N50" i="4"/>
  <c r="O50" i="4"/>
  <c r="P50" i="4"/>
  <c r="Q50" i="4"/>
  <c r="R50" i="4"/>
  <c r="S50" i="4"/>
  <c r="T50" i="4"/>
  <c r="V50" i="4"/>
  <c r="Z50" i="4"/>
  <c r="B51" i="4"/>
  <c r="F51" i="4"/>
  <c r="I51" i="4"/>
  <c r="J51" i="4"/>
  <c r="L51" i="4"/>
  <c r="K51" i="4"/>
  <c r="M51" i="4"/>
  <c r="N51" i="4"/>
  <c r="O51" i="4"/>
  <c r="P51" i="4"/>
  <c r="Q51" i="4"/>
  <c r="R51" i="4"/>
  <c r="S51" i="4"/>
  <c r="T51" i="4"/>
  <c r="V51" i="4"/>
  <c r="Z51" i="4"/>
  <c r="B52" i="4"/>
  <c r="C52" i="4"/>
  <c r="D52" i="4"/>
  <c r="E52" i="4"/>
  <c r="F52" i="4"/>
  <c r="I52" i="4"/>
  <c r="J52" i="4"/>
  <c r="L52" i="4"/>
  <c r="K52" i="4"/>
  <c r="M52" i="4"/>
  <c r="N52" i="4"/>
  <c r="O52" i="4"/>
  <c r="U52" i="4"/>
  <c r="P52" i="4"/>
  <c r="Q52" i="4"/>
  <c r="R52" i="4"/>
  <c r="S52" i="4"/>
  <c r="T52" i="4"/>
  <c r="V52" i="4"/>
  <c r="Z52" i="4"/>
  <c r="L27" i="4"/>
  <c r="Y39" i="4"/>
  <c r="BQ39" i="4"/>
  <c r="L28" i="4"/>
  <c r="L5" i="4"/>
  <c r="U39" i="4"/>
  <c r="BP39" i="4"/>
  <c r="L36" i="4"/>
  <c r="L13" i="4"/>
  <c r="U45" i="4"/>
  <c r="BP45" i="4"/>
  <c r="AC45" i="4"/>
  <c r="U50" i="4"/>
  <c r="BP50" i="4"/>
  <c r="AC50" i="4"/>
  <c r="U42" i="4"/>
  <c r="BP42" i="4"/>
  <c r="AC42" i="4"/>
  <c r="U27" i="4"/>
  <c r="BP27" i="4"/>
  <c r="U51" i="4"/>
  <c r="BP51" i="4"/>
  <c r="AC51" i="4"/>
  <c r="U43" i="4"/>
  <c r="BP43" i="4"/>
  <c r="AC43" i="4"/>
  <c r="U44" i="4"/>
  <c r="BP44" i="4"/>
  <c r="AC44" i="4"/>
  <c r="U31" i="4"/>
  <c r="BP31" i="4" s="1"/>
  <c r="AC31" i="4"/>
  <c r="AC20" i="4"/>
  <c r="Y32" i="4"/>
  <c r="BQ32" i="4" s="1"/>
  <c r="AC32" i="4"/>
  <c r="U12" i="4"/>
  <c r="BP12" i="4" s="1"/>
  <c r="AC12" i="4"/>
  <c r="U22" i="4"/>
  <c r="BP22" i="4" s="1"/>
  <c r="AC22" i="4"/>
  <c r="AC34" i="4"/>
  <c r="AC23" i="4"/>
  <c r="U48" i="4"/>
  <c r="BP48" i="4"/>
  <c r="AC48" i="4"/>
  <c r="U40" i="4"/>
  <c r="BP40" i="4"/>
  <c r="AC40" i="4"/>
  <c r="U37" i="4"/>
  <c r="BP37" i="4"/>
  <c r="AC37" i="4"/>
  <c r="AC35" i="4"/>
  <c r="AC24" i="4"/>
  <c r="U16" i="4"/>
  <c r="BP16" i="4" s="1"/>
  <c r="AC21" i="4"/>
  <c r="U46" i="4"/>
  <c r="BP46" i="4"/>
  <c r="AC46" i="4"/>
  <c r="U47" i="4"/>
  <c r="BP47" i="4"/>
  <c r="AC47" i="4"/>
  <c r="U49" i="4"/>
  <c r="BP49" i="4"/>
  <c r="AC49" i="4"/>
  <c r="U41" i="4"/>
  <c r="BP41" i="4"/>
  <c r="AC41" i="4"/>
  <c r="U38" i="4"/>
  <c r="BP38" i="4"/>
  <c r="AC38" i="4"/>
  <c r="AC26" i="4"/>
  <c r="L9" i="4"/>
  <c r="L38" i="4"/>
  <c r="BA38" i="4"/>
  <c r="L23" i="4"/>
  <c r="Y38" i="4"/>
  <c r="BQ38" i="4"/>
  <c r="Y31" i="4"/>
  <c r="BQ31" i="4" s="1"/>
  <c r="Y8" i="4"/>
  <c r="BQ8" i="4" s="1"/>
  <c r="Y37" i="4"/>
  <c r="BQ37" i="4"/>
  <c r="Y49" i="4"/>
  <c r="BQ49" i="4"/>
  <c r="Y52" i="4"/>
  <c r="Y44" i="4"/>
  <c r="BQ44" i="4"/>
  <c r="Y47" i="4"/>
  <c r="BQ47" i="4"/>
  <c r="Y36" i="4"/>
  <c r="BQ36" i="4"/>
  <c r="Y48" i="4"/>
  <c r="BQ48" i="4"/>
  <c r="Y46" i="4"/>
  <c r="BQ46" i="4"/>
  <c r="Y45" i="4"/>
  <c r="BQ45" i="4"/>
  <c r="Y51" i="4"/>
  <c r="BQ51" i="4"/>
  <c r="Y50" i="4"/>
  <c r="BQ50" i="4"/>
  <c r="Y43" i="4"/>
  <c r="BQ43" i="4"/>
  <c r="Y42" i="4"/>
  <c r="BQ42" i="4"/>
  <c r="Y22" i="4"/>
  <c r="BQ22" i="4" s="1"/>
  <c r="Y40" i="4"/>
  <c r="BQ40" i="4"/>
  <c r="Y41" i="4"/>
  <c r="BQ41" i="4"/>
  <c r="AQ30" i="4"/>
  <c r="BB30" i="4"/>
  <c r="BB27" i="4"/>
  <c r="AQ29" i="4"/>
  <c r="AQ34" i="4"/>
  <c r="BB36" i="4"/>
  <c r="AQ36" i="4"/>
  <c r="AQ24" i="4"/>
  <c r="AQ38" i="4"/>
  <c r="BB38" i="4"/>
  <c r="N12" i="2"/>
  <c r="N11" i="2" s="1"/>
  <c r="O12" i="2"/>
  <c r="O11" i="2" s="1"/>
  <c r="BX2" i="4" s="1"/>
  <c r="B8" i="1"/>
  <c r="B9" i="1"/>
  <c r="D3" i="4"/>
  <c r="AY29" i="4"/>
  <c r="N7" i="4"/>
  <c r="K2" i="4"/>
  <c r="J2" i="4"/>
  <c r="L2" i="4" s="1"/>
  <c r="Z2" i="4"/>
  <c r="Q2" i="1"/>
  <c r="N9" i="4"/>
  <c r="B2" i="4"/>
  <c r="CR2" i="4" s="1"/>
  <c r="CR3" i="4"/>
  <c r="AQ27" i="4"/>
  <c r="CO2" i="4"/>
  <c r="CN2" i="4"/>
  <c r="F2" i="4"/>
  <c r="BV2" i="4"/>
  <c r="CE2" i="4"/>
  <c r="CD2" i="4"/>
  <c r="B41" i="1"/>
  <c r="B42" i="1"/>
  <c r="D35" i="4"/>
  <c r="CB2" i="4"/>
  <c r="CM2" i="4"/>
  <c r="CL2" i="4"/>
  <c r="CK2" i="4"/>
  <c r="CJ2" i="4"/>
  <c r="CH2" i="4"/>
  <c r="CG2" i="4"/>
  <c r="CF2" i="4"/>
  <c r="CA2" i="4"/>
  <c r="CC2" i="4"/>
  <c r="BZ2" i="4"/>
  <c r="B43" i="1"/>
  <c r="D36" i="4"/>
  <c r="T2" i="4"/>
  <c r="R2" i="4"/>
  <c r="Q2" i="4"/>
  <c r="P2" i="4"/>
  <c r="O2" i="4"/>
  <c r="AC2" i="4" s="1"/>
  <c r="M2" i="4"/>
  <c r="C41" i="4"/>
  <c r="C46" i="4"/>
  <c r="C50" i="4"/>
  <c r="C39" i="4"/>
  <c r="C15" i="4"/>
  <c r="C4" i="4"/>
  <c r="C27" i="4"/>
  <c r="C28" i="4"/>
  <c r="C36" i="4"/>
  <c r="C8" i="4"/>
  <c r="C12" i="4"/>
  <c r="C24" i="4"/>
  <c r="C45" i="4"/>
  <c r="C49" i="4"/>
  <c r="C5" i="4"/>
  <c r="C9" i="4"/>
  <c r="C29" i="4"/>
  <c r="C33" i="4"/>
  <c r="C37" i="4"/>
  <c r="C42" i="4"/>
  <c r="C13" i="4"/>
  <c r="C17" i="4"/>
  <c r="C21" i="4"/>
  <c r="C25" i="4"/>
  <c r="C47" i="4"/>
  <c r="C3" i="4"/>
  <c r="C30" i="4"/>
  <c r="C34" i="4"/>
  <c r="C38" i="4"/>
  <c r="C43" i="4"/>
  <c r="C51" i="4"/>
  <c r="C6" i="4"/>
  <c r="C10" i="4"/>
  <c r="C14" i="4"/>
  <c r="C18" i="4"/>
  <c r="C22" i="4"/>
  <c r="C26" i="4"/>
  <c r="C31" i="4"/>
  <c r="C44" i="4"/>
  <c r="C7" i="4"/>
  <c r="C23" i="4"/>
  <c r="C35" i="4"/>
  <c r="E35" i="4"/>
  <c r="C48" i="4"/>
  <c r="C11" i="4"/>
  <c r="C19" i="4"/>
  <c r="C32" i="4"/>
  <c r="C16" i="4"/>
  <c r="C20" i="4"/>
  <c r="C40" i="4"/>
  <c r="B44" i="1"/>
  <c r="D37" i="4"/>
  <c r="C2" i="4"/>
  <c r="I2" i="4"/>
  <c r="E37" i="4"/>
  <c r="AU28" i="4"/>
  <c r="AZ27" i="4"/>
  <c r="AU27" i="4"/>
  <c r="AY30" i="4"/>
  <c r="AY32" i="4"/>
  <c r="AY34" i="4"/>
  <c r="AY24" i="4"/>
  <c r="AY38" i="4"/>
  <c r="AY36" i="4"/>
  <c r="AS34" i="4"/>
  <c r="AU34" i="4"/>
  <c r="AV34" i="4"/>
  <c r="AV24" i="4"/>
  <c r="AS24" i="4"/>
  <c r="AU24" i="4"/>
  <c r="AV38" i="4"/>
  <c r="AS38" i="4"/>
  <c r="AU38" i="4"/>
  <c r="AU23" i="4"/>
  <c r="E36" i="4"/>
  <c r="AZ36" i="4"/>
  <c r="AS36" i="4"/>
  <c r="AU36" i="4"/>
  <c r="AV36" i="4"/>
  <c r="B45" i="1"/>
  <c r="D38" i="4"/>
  <c r="E38" i="4"/>
  <c r="AZ38" i="4"/>
  <c r="B46" i="1"/>
  <c r="D39" i="4"/>
  <c r="E39" i="4"/>
  <c r="B47" i="1"/>
  <c r="D40" i="4"/>
  <c r="E40" i="4"/>
  <c r="B48" i="1"/>
  <c r="D41" i="4"/>
  <c r="E41" i="4"/>
  <c r="B49" i="1"/>
  <c r="D42" i="4"/>
  <c r="E42" i="4"/>
  <c r="B50" i="1"/>
  <c r="D43" i="4"/>
  <c r="E43" i="4"/>
  <c r="B51" i="1"/>
  <c r="D44" i="4"/>
  <c r="E44" i="4"/>
  <c r="B52" i="1"/>
  <c r="D45" i="4"/>
  <c r="E45" i="4"/>
  <c r="B53" i="1"/>
  <c r="D46" i="4"/>
  <c r="E46" i="4"/>
  <c r="B54" i="1"/>
  <c r="D47" i="4"/>
  <c r="E47" i="4"/>
  <c r="B55" i="1"/>
  <c r="D48" i="4"/>
  <c r="E48" i="4"/>
  <c r="B56" i="1"/>
  <c r="D49" i="4"/>
  <c r="E49" i="4"/>
  <c r="B57" i="1"/>
  <c r="D50" i="4"/>
  <c r="E50" i="4"/>
  <c r="D51" i="4"/>
  <c r="E51" i="4"/>
  <c r="BG37" i="1" l="1"/>
  <c r="BG29" i="1"/>
  <c r="BB35" i="1"/>
  <c r="BB32" i="1"/>
  <c r="BE34" i="1"/>
  <c r="BE30" i="1"/>
  <c r="BE35" i="1"/>
  <c r="BN40" i="1"/>
  <c r="U33" i="4"/>
  <c r="BP33" i="4" s="1"/>
  <c r="U28" i="4"/>
  <c r="BP28" i="4" s="1"/>
  <c r="Y34" i="4"/>
  <c r="BQ34" i="4" s="1"/>
  <c r="U35" i="4"/>
  <c r="BP35" i="4" s="1"/>
  <c r="AC29" i="4"/>
  <c r="BN39" i="1"/>
  <c r="BN35" i="1"/>
  <c r="BN31" i="1"/>
  <c r="BN27" i="1"/>
  <c r="BE31" i="1"/>
  <c r="BJ36" i="1"/>
  <c r="U2" i="4"/>
  <c r="BP2" i="4" s="1"/>
  <c r="AC36" i="4"/>
  <c r="U29" i="4"/>
  <c r="BP29" i="4" s="1"/>
  <c r="BN22" i="1"/>
  <c r="BE27" i="1"/>
  <c r="BJ34" i="1"/>
  <c r="AC33" i="4"/>
  <c r="AC28" i="4"/>
  <c r="BE29" i="1"/>
  <c r="BJ19" i="1"/>
  <c r="BC8" i="4"/>
  <c r="BA8" i="4"/>
  <c r="BA29" i="4"/>
  <c r="AZ29" i="4"/>
  <c r="BC29" i="4"/>
  <c r="BB29" i="4"/>
  <c r="BC27" i="4"/>
  <c r="AX27" i="4"/>
  <c r="AY28" i="4"/>
  <c r="AS8" i="4"/>
  <c r="AS27" i="4"/>
  <c r="AQ28" i="4"/>
  <c r="BB23" i="4"/>
  <c r="AR28" i="4"/>
  <c r="BC30" i="4"/>
  <c r="AO32" i="4"/>
  <c r="BA26" i="4"/>
  <c r="AU26" i="4"/>
  <c r="AQ31" i="4"/>
  <c r="AS32" i="4"/>
  <c r="AQ32" i="4"/>
  <c r="AU32" i="4"/>
  <c r="AS31" i="4"/>
  <c r="BC26" i="4"/>
  <c r="AV8" i="4"/>
  <c r="AQ26" i="4"/>
  <c r="AR16" i="4"/>
  <c r="AR14" i="4"/>
  <c r="AY27" i="4"/>
  <c r="AU8" i="4"/>
  <c r="AV27" i="4"/>
  <c r="BA30" i="4"/>
  <c r="AZ31" i="4"/>
  <c r="BA31" i="4"/>
  <c r="BB31" i="4"/>
  <c r="BC31" i="4"/>
  <c r="BC24" i="4"/>
  <c r="BA24" i="4"/>
  <c r="BB24" i="4"/>
  <c r="AZ24" i="4"/>
  <c r="AZ33" i="4"/>
  <c r="BC33" i="4"/>
  <c r="BA33" i="4"/>
  <c r="BB33" i="4"/>
  <c r="AX28" i="4"/>
  <c r="BB25" i="4"/>
  <c r="AU31" i="4"/>
  <c r="AO28" i="4"/>
  <c r="AO22" i="4"/>
  <c r="BB22" i="4" s="1"/>
  <c r="AZ8" i="4"/>
  <c r="AS3" i="4"/>
  <c r="AS33" i="4"/>
  <c r="AX17" i="4"/>
  <c r="AO17" i="4"/>
  <c r="BA17" i="4" s="1"/>
  <c r="AX14" i="4"/>
  <c r="AY26" i="4"/>
  <c r="AS26" i="4"/>
  <c r="AX26" i="4"/>
  <c r="AO14" i="4"/>
  <c r="BA14" i="4" s="1"/>
  <c r="AS22" i="4"/>
  <c r="BB34" i="4"/>
  <c r="AX22" i="4"/>
  <c r="AX3" i="4"/>
  <c r="AV31" i="4"/>
  <c r="AV26" i="4"/>
  <c r="AR33" i="4"/>
  <c r="AR31" i="4"/>
  <c r="BC6" i="4"/>
  <c r="AX6" i="4"/>
  <c r="AS14" i="4"/>
  <c r="AZ26" i="4"/>
  <c r="AU22" i="4"/>
  <c r="AQ22" i="4"/>
  <c r="AY31" i="4"/>
  <c r="AS28" i="4"/>
  <c r="AZ34" i="4"/>
  <c r="BB8" i="4"/>
  <c r="BA34" i="4"/>
  <c r="AR15" i="4"/>
  <c r="AX31" i="4"/>
  <c r="AX10" i="4"/>
  <c r="U23" i="4"/>
  <c r="BP23" i="4" s="1"/>
  <c r="BN17" i="1"/>
  <c r="BN13" i="1"/>
  <c r="U26" i="4"/>
  <c r="BP26" i="4" s="1"/>
  <c r="U24" i="4"/>
  <c r="BP24" i="4" s="1"/>
  <c r="AC30" i="4"/>
  <c r="BE40" i="1"/>
  <c r="Y27" i="4"/>
  <c r="BQ27" i="4" s="1"/>
  <c r="Y25" i="4"/>
  <c r="BQ25" i="4" s="1"/>
  <c r="AC25" i="4"/>
  <c r="BE36" i="1"/>
  <c r="BE32" i="1"/>
  <c r="BN12" i="1"/>
  <c r="BJ38" i="1"/>
  <c r="U30" i="4"/>
  <c r="BP30" i="4" s="1"/>
  <c r="BE28" i="1"/>
  <c r="U4" i="4"/>
  <c r="BP4" i="4" s="1"/>
  <c r="U8" i="4"/>
  <c r="BP8" i="4" s="1"/>
  <c r="BJ37" i="1"/>
  <c r="BN15" i="1"/>
  <c r="BJ32" i="1"/>
  <c r="Y20" i="4"/>
  <c r="BQ20" i="4" s="1"/>
  <c r="U21" i="4"/>
  <c r="BP21" i="4" s="1"/>
  <c r="AC15" i="4"/>
  <c r="AQ15" i="4" s="1"/>
  <c r="BJ30" i="1"/>
  <c r="BJ29" i="1"/>
  <c r="BE33" i="1"/>
  <c r="BJ31" i="1"/>
  <c r="BN14" i="1"/>
  <c r="BJ28" i="1"/>
  <c r="Y4" i="4"/>
  <c r="BQ4" i="4" s="1"/>
  <c r="BE26" i="1"/>
  <c r="AC14" i="4"/>
  <c r="AQ14" i="4" s="1"/>
  <c r="U15" i="4"/>
  <c r="BP15" i="4" s="1"/>
  <c r="BE39" i="1"/>
  <c r="BN25" i="1"/>
  <c r="BG27" i="1"/>
  <c r="BJ27" i="1" s="1"/>
  <c r="B10" i="1"/>
  <c r="BJ25" i="1"/>
  <c r="BB38" i="1"/>
  <c r="BE38" i="1" s="1"/>
  <c r="BB11" i="1"/>
  <c r="BE11" i="1" s="1"/>
  <c r="BB18" i="1"/>
  <c r="BE18" i="1" s="1"/>
  <c r="BJ26" i="1"/>
  <c r="CR4" i="4"/>
  <c r="AR6" i="4"/>
  <c r="AU6" i="4"/>
  <c r="AO2" i="4"/>
  <c r="BB2" i="4" s="1"/>
  <c r="AV2" i="4"/>
  <c r="AO7" i="4"/>
  <c r="BA7" i="4" s="1"/>
  <c r="Y13" i="4"/>
  <c r="BQ13" i="4" s="1"/>
  <c r="BB3" i="4"/>
  <c r="BE16" i="1"/>
  <c r="Y6" i="4"/>
  <c r="BQ6" i="4" s="1"/>
  <c r="Y14" i="4"/>
  <c r="BQ14" i="4" s="1"/>
  <c r="U5" i="4"/>
  <c r="BP5" i="4" s="1"/>
  <c r="AC6" i="4"/>
  <c r="AQ6" i="4" s="1"/>
  <c r="BE24" i="1"/>
  <c r="AC9" i="4"/>
  <c r="BN23" i="1"/>
  <c r="BJ23" i="1"/>
  <c r="BJ13" i="1"/>
  <c r="BJ11" i="1"/>
  <c r="BE13" i="1"/>
  <c r="Y16" i="4"/>
  <c r="BQ16" i="4" s="1"/>
  <c r="AV6" i="4"/>
  <c r="BB12" i="1"/>
  <c r="BE12" i="1" s="1"/>
  <c r="AX2" i="4"/>
  <c r="BB23" i="1"/>
  <c r="BE23" i="1" s="1"/>
  <c r="BE14" i="1"/>
  <c r="AO19" i="4"/>
  <c r="AO9" i="4"/>
  <c r="BB9" i="4" s="1"/>
  <c r="BC23" i="4"/>
  <c r="AX20" i="4"/>
  <c r="AO12" i="4"/>
  <c r="AV12" i="4" s="1"/>
  <c r="AR20" i="4"/>
  <c r="AR12" i="4"/>
  <c r="AS12" i="4"/>
  <c r="AQ20" i="4"/>
  <c r="AR21" i="4"/>
  <c r="AX9" i="4"/>
  <c r="BA20" i="4"/>
  <c r="AO16" i="4"/>
  <c r="AS16" i="4" s="1"/>
  <c r="AR10" i="4"/>
  <c r="AU10" i="4"/>
  <c r="AZ10" i="4"/>
  <c r="BA10" i="4"/>
  <c r="BC10" i="4"/>
  <c r="AQ10" i="4"/>
  <c r="BB10" i="4"/>
  <c r="AS10" i="4"/>
  <c r="BA15" i="4"/>
  <c r="BC15" i="4"/>
  <c r="AV15" i="4"/>
  <c r="AS15" i="4"/>
  <c r="AZ15" i="4"/>
  <c r="AQ21" i="4"/>
  <c r="BC13" i="4"/>
  <c r="BA13" i="4"/>
  <c r="BB13" i="4"/>
  <c r="AZ13" i="4"/>
  <c r="AO18" i="4"/>
  <c r="AV18" i="4" s="1"/>
  <c r="AQ9" i="4"/>
  <c r="AX13" i="4"/>
  <c r="BC20" i="4"/>
  <c r="AR18" i="4"/>
  <c r="AR4" i="4"/>
  <c r="AU11" i="4"/>
  <c r="AV23" i="4"/>
  <c r="AV13" i="4"/>
  <c r="AV7" i="4"/>
  <c r="AS5" i="4"/>
  <c r="AU12" i="4"/>
  <c r="BB20" i="4"/>
  <c r="AO5" i="4"/>
  <c r="AS11" i="4"/>
  <c r="AR9" i="4"/>
  <c r="AU20" i="4"/>
  <c r="AV11" i="4"/>
  <c r="AZ19" i="4"/>
  <c r="AO11" i="4"/>
  <c r="AX15" i="4"/>
  <c r="AU4" i="4"/>
  <c r="AU7" i="4"/>
  <c r="AR13" i="4"/>
  <c r="AS23" i="4"/>
  <c r="AV9" i="4"/>
  <c r="AS13" i="4"/>
  <c r="AS20" i="4"/>
  <c r="AR7" i="4"/>
  <c r="AZ23" i="4"/>
  <c r="AU9" i="4"/>
  <c r="AS6" i="4"/>
  <c r="AV16" i="4"/>
  <c r="AQ12" i="4"/>
  <c r="BA23" i="4"/>
  <c r="BA6" i="4"/>
  <c r="AV10" i="4"/>
  <c r="AO21" i="4"/>
  <c r="AV21" i="4" s="1"/>
  <c r="AU14" i="4"/>
  <c r="AX18" i="4"/>
  <c r="AU13" i="4"/>
  <c r="AO4" i="4"/>
  <c r="AS7" i="4"/>
  <c r="BA3" i="4"/>
  <c r="AX4" i="4"/>
  <c r="BC3" i="4"/>
  <c r="AV19" i="4"/>
  <c r="AZ6" i="4"/>
  <c r="AU16" i="4"/>
  <c r="AV3" i="4"/>
  <c r="AU15" i="4"/>
  <c r="AQ13" i="4"/>
  <c r="AQ3" i="4"/>
  <c r="AS19" i="4"/>
  <c r="AS2" i="4"/>
  <c r="AB37" i="3"/>
  <c r="BN24" i="1"/>
  <c r="BN16" i="1"/>
  <c r="BJ20" i="1"/>
  <c r="U10" i="4"/>
  <c r="BP10" i="4" s="1"/>
  <c r="BE22" i="1"/>
  <c r="BN18" i="1"/>
  <c r="BN11" i="1"/>
  <c r="BJ21" i="1"/>
  <c r="BN19" i="1"/>
  <c r="Y10" i="4"/>
  <c r="BQ10" i="4" s="1"/>
  <c r="U3" i="4"/>
  <c r="BP3" i="4" s="1"/>
  <c r="U11" i="4"/>
  <c r="BP11" i="4" s="1"/>
  <c r="BJ14" i="1"/>
  <c r="BE19" i="1"/>
  <c r="U13" i="4"/>
  <c r="BP13" i="4" s="1"/>
  <c r="Y11" i="4"/>
  <c r="BQ11" i="4" s="1"/>
  <c r="U7" i="4"/>
  <c r="BP7" i="4" s="1"/>
  <c r="Y5" i="4"/>
  <c r="BQ5" i="4" s="1"/>
  <c r="BE17" i="1"/>
  <c r="BE15" i="1"/>
  <c r="Y7" i="4"/>
  <c r="BQ7" i="4" s="1"/>
  <c r="Y17" i="4"/>
  <c r="BQ17" i="4" s="1"/>
  <c r="AC18" i="4"/>
  <c r="AQ18" i="4" s="1"/>
  <c r="BJ18" i="1"/>
  <c r="U9" i="4"/>
  <c r="BP9" i="4" s="1"/>
  <c r="AC19" i="4"/>
  <c r="AQ19" i="4" s="1"/>
  <c r="BE25" i="1"/>
  <c r="U19" i="4"/>
  <c r="BP19" i="4" s="1"/>
  <c r="BJ12" i="1"/>
  <c r="U17" i="4"/>
  <c r="BP17" i="4" s="1"/>
  <c r="Y18" i="4"/>
  <c r="BQ18" i="4" s="1"/>
  <c r="BJ22" i="1"/>
  <c r="BJ24" i="1"/>
  <c r="BB20" i="1"/>
  <c r="BE20" i="1" s="1"/>
  <c r="BB21" i="1"/>
  <c r="BE21" i="1" s="1"/>
  <c r="BG17" i="1"/>
  <c r="BJ17" i="1" s="1"/>
  <c r="BG16" i="1"/>
  <c r="BJ16" i="1" s="1"/>
  <c r="BG15" i="1"/>
  <c r="BJ15" i="1" s="1"/>
  <c r="BE10" i="1"/>
  <c r="Y3" i="4"/>
  <c r="BQ3" i="4" s="1"/>
  <c r="BJ9" i="1"/>
  <c r="E3" i="4"/>
  <c r="AZ3" i="4" s="1"/>
  <c r="AB36" i="3"/>
  <c r="BW2" i="4"/>
  <c r="Y2" i="4"/>
  <c r="BQ2" i="4" s="1"/>
  <c r="BN8" i="1"/>
  <c r="BJ8" i="1"/>
  <c r="D2" i="4"/>
  <c r="BB8" i="1"/>
  <c r="BE8" i="1" s="1"/>
  <c r="BB9" i="1"/>
  <c r="BE9" i="1" s="1"/>
  <c r="BG10" i="1"/>
  <c r="BJ10" i="1" s="1"/>
  <c r="CR6" i="4"/>
  <c r="CR7" i="4"/>
  <c r="CR8" i="4"/>
  <c r="CR9" i="4"/>
  <c r="CR5" i="4"/>
  <c r="BA32" i="4" l="1"/>
  <c r="AZ32" i="4"/>
  <c r="BC32" i="4"/>
  <c r="BB32" i="4"/>
  <c r="AV17" i="4"/>
  <c r="BB6" i="4"/>
  <c r="BB15" i="4"/>
  <c r="AZ17" i="4"/>
  <c r="AS17" i="4"/>
  <c r="AQ17" i="4"/>
  <c r="AZ14" i="4"/>
  <c r="BC14" i="4"/>
  <c r="BC12" i="4"/>
  <c r="BC22" i="4"/>
  <c r="AZ22" i="4"/>
  <c r="BA22" i="4"/>
  <c r="BB14" i="4"/>
  <c r="BC17" i="4"/>
  <c r="AV22" i="4"/>
  <c r="AZ28" i="4"/>
  <c r="BC28" i="4"/>
  <c r="BA28" i="4"/>
  <c r="BB28" i="4"/>
  <c r="AU17" i="4"/>
  <c r="BB17" i="4"/>
  <c r="AQ2" i="4"/>
  <c r="AY2" i="4" s="1"/>
  <c r="AQ16" i="4"/>
  <c r="AY16" i="4" s="1"/>
  <c r="D4" i="4"/>
  <c r="E4" i="4" s="1"/>
  <c r="B11" i="1"/>
  <c r="B12" i="1"/>
  <c r="D6" i="4" s="1"/>
  <c r="E6" i="4" s="1"/>
  <c r="AU2" i="4"/>
  <c r="BA2" i="4"/>
  <c r="BC2" i="4"/>
  <c r="AQ7" i="4"/>
  <c r="BB7" i="4"/>
  <c r="BC7" i="4"/>
  <c r="BA16" i="4"/>
  <c r="BC16" i="4"/>
  <c r="BB16" i="4"/>
  <c r="AZ16" i="4"/>
  <c r="AZ12" i="4"/>
  <c r="BC9" i="4"/>
  <c r="AZ9" i="4"/>
  <c r="BA9" i="4"/>
  <c r="BC19" i="4"/>
  <c r="BA19" i="4"/>
  <c r="BA12" i="4"/>
  <c r="BB12" i="4"/>
  <c r="AY18" i="4"/>
  <c r="AV4" i="4"/>
  <c r="BB4" i="4"/>
  <c r="BC4" i="4"/>
  <c r="AZ4" i="4"/>
  <c r="BA4" i="4"/>
  <c r="AQ4" i="4"/>
  <c r="AY7" i="4" s="1"/>
  <c r="BB5" i="4"/>
  <c r="AZ5" i="4"/>
  <c r="AU5" i="4"/>
  <c r="BC5" i="4"/>
  <c r="BA5" i="4"/>
  <c r="AS18" i="4"/>
  <c r="AQ5" i="4"/>
  <c r="AZ11" i="4"/>
  <c r="BA11" i="4"/>
  <c r="BB11" i="4"/>
  <c r="BC11" i="4"/>
  <c r="AQ11" i="4"/>
  <c r="AY11" i="4" s="1"/>
  <c r="AU18" i="4"/>
  <c r="BB21" i="4"/>
  <c r="AS21" i="4"/>
  <c r="AU21" i="4"/>
  <c r="BC21" i="4"/>
  <c r="AZ21" i="4"/>
  <c r="BA21" i="4"/>
  <c r="AS4" i="4"/>
  <c r="BB18" i="4"/>
  <c r="AZ18" i="4"/>
  <c r="BC18" i="4"/>
  <c r="BA18" i="4"/>
  <c r="AY9" i="4"/>
  <c r="BB19" i="4"/>
  <c r="AV5" i="4"/>
  <c r="AY10" i="4"/>
  <c r="AY20" i="4"/>
  <c r="E2" i="4"/>
  <c r="AZ2" i="4" s="1"/>
  <c r="AY22" i="4" l="1"/>
  <c r="AY3" i="4"/>
  <c r="D5" i="4"/>
  <c r="E5" i="4" s="1"/>
  <c r="B13" i="1"/>
  <c r="D7" i="4" s="1"/>
  <c r="E7" i="4" s="1"/>
  <c r="AZ7" i="4" s="1"/>
  <c r="AY6" i="4"/>
  <c r="AY4" i="4"/>
  <c r="AY23" i="4"/>
  <c r="AY17" i="4"/>
  <c r="AY8" i="4"/>
  <c r="AY13" i="4"/>
  <c r="AY15" i="4"/>
  <c r="AY14" i="4"/>
  <c r="AY21" i="4"/>
  <c r="AY12" i="4"/>
  <c r="AY5" i="4"/>
  <c r="AY19" i="4"/>
  <c r="B14" i="1" l="1"/>
  <c r="D8" i="4" l="1"/>
  <c r="B15" i="1"/>
  <c r="D9" i="4" l="1"/>
  <c r="E9" i="4" s="1"/>
  <c r="B17" i="1"/>
  <c r="D11" i="4" s="1"/>
  <c r="E11" i="4" s="1"/>
  <c r="B18" i="1"/>
  <c r="D12" i="4" s="1"/>
  <c r="E12" i="4" s="1"/>
  <c r="E8" i="4"/>
  <c r="B16" i="1"/>
  <c r="D10" i="4" l="1"/>
  <c r="B20" i="1"/>
  <c r="D14" i="4" s="1"/>
  <c r="E14" i="4" s="1"/>
  <c r="B21" i="1"/>
  <c r="B19" i="1"/>
  <c r="D15" i="4" l="1"/>
  <c r="E15" i="4" s="1"/>
  <c r="B22" i="1"/>
  <c r="D13" i="4"/>
  <c r="E10" i="4"/>
  <c r="E13" i="4" l="1"/>
  <c r="D16" i="4"/>
  <c r="B23" i="1"/>
  <c r="D17" i="4" l="1"/>
  <c r="B24" i="1"/>
  <c r="E16" i="4"/>
  <c r="D18" i="4" l="1"/>
  <c r="B25" i="1"/>
  <c r="E17" i="4"/>
  <c r="E18" i="4" l="1"/>
  <c r="D19" i="4"/>
  <c r="B26" i="1"/>
  <c r="D20" i="4" l="1"/>
  <c r="B27" i="1"/>
  <c r="E19" i="4"/>
  <c r="D21" i="4" l="1"/>
  <c r="E21" i="4" s="1"/>
  <c r="B28" i="1"/>
  <c r="E20" i="4"/>
  <c r="D22" i="4" l="1"/>
  <c r="B29" i="1"/>
  <c r="E22" i="4" l="1"/>
  <c r="D23" i="4"/>
  <c r="E23" i="4" s="1"/>
  <c r="B30" i="1"/>
  <c r="D24" i="4" l="1"/>
  <c r="B31" i="1"/>
  <c r="E24" i="4" l="1"/>
  <c r="D25" i="4"/>
  <c r="B32" i="1"/>
  <c r="E25" i="4" l="1"/>
  <c r="D26" i="4"/>
  <c r="B33" i="1"/>
  <c r="E26" i="4" l="1"/>
  <c r="D27" i="4"/>
  <c r="E27" i="4" s="1"/>
  <c r="B34" i="1"/>
  <c r="D28" i="4" l="1"/>
  <c r="E28" i="4" s="1"/>
  <c r="B35" i="1"/>
  <c r="D29" i="4" l="1"/>
  <c r="E29" i="4" s="1"/>
  <c r="B36" i="1"/>
  <c r="D30" i="4" l="1"/>
  <c r="E30" i="4" s="1"/>
  <c r="B37" i="1"/>
  <c r="D31" i="4" l="1"/>
  <c r="E31" i="4" s="1"/>
  <c r="B38" i="1"/>
  <c r="D32" i="4" l="1"/>
  <c r="E32" i="4" s="1"/>
  <c r="B39" i="1"/>
  <c r="D33" i="4" l="1"/>
  <c r="E33" i="4" s="1"/>
  <c r="B40" i="1"/>
  <c r="N17" i="2" l="1"/>
  <c r="N21" i="2"/>
  <c r="H18" i="2"/>
  <c r="N20" i="2"/>
  <c r="N18" i="2"/>
  <c r="H22" i="2"/>
  <c r="J18" i="2"/>
  <c r="J20" i="2"/>
  <c r="N19" i="2"/>
  <c r="J21" i="2"/>
  <c r="J19" i="2"/>
  <c r="L18" i="2"/>
  <c r="J23" i="2"/>
  <c r="L20" i="2"/>
  <c r="J22" i="2"/>
  <c r="L22" i="2"/>
  <c r="L21" i="2"/>
  <c r="H19" i="2"/>
  <c r="J17" i="2"/>
  <c r="H20" i="2"/>
  <c r="H17" i="2"/>
  <c r="N26" i="2"/>
  <c r="L17" i="2"/>
  <c r="N24" i="2"/>
  <c r="L19" i="2"/>
  <c r="N22" i="2"/>
  <c r="H23" i="2"/>
  <c r="N23" i="2"/>
  <c r="H21" i="2"/>
  <c r="L27" i="2"/>
  <c r="J24" i="2"/>
  <c r="L23" i="2"/>
  <c r="N27" i="2"/>
  <c r="H26" i="2"/>
  <c r="L24" i="2"/>
  <c r="N29" i="2"/>
  <c r="H25" i="2"/>
  <c r="J26" i="2"/>
  <c r="J27" i="2"/>
  <c r="H27" i="2"/>
  <c r="N25" i="2"/>
  <c r="H24" i="2"/>
  <c r="L25" i="2"/>
  <c r="L26" i="2"/>
  <c r="L33" i="2"/>
  <c r="N30" i="2"/>
  <c r="H28" i="2"/>
  <c r="H31" i="2"/>
  <c r="H29" i="2"/>
  <c r="J30" i="2"/>
  <c r="J31" i="2"/>
  <c r="L32" i="2"/>
  <c r="J28" i="2"/>
  <c r="L29" i="2"/>
  <c r="N28" i="2"/>
  <c r="J29" i="2"/>
  <c r="L28" i="2"/>
  <c r="L30" i="2"/>
  <c r="N33" i="2"/>
  <c r="L31" i="2"/>
  <c r="J25" i="2"/>
  <c r="N31" i="2"/>
  <c r="J34" i="2"/>
  <c r="H30" i="2"/>
  <c r="H32" i="2"/>
  <c r="J32" i="2"/>
  <c r="J33" i="2"/>
  <c r="N32" i="2"/>
  <c r="N34" i="2"/>
  <c r="D34" i="4"/>
  <c r="E34" i="4" s="1"/>
  <c r="L35" i="2"/>
  <c r="N42" i="2"/>
  <c r="H65" i="2"/>
  <c r="L44" i="2"/>
  <c r="L46" i="2"/>
  <c r="J50" i="2"/>
  <c r="J65" i="2"/>
  <c r="H43" i="2"/>
  <c r="J37" i="2"/>
  <c r="J55" i="2"/>
  <c r="N60" i="2"/>
  <c r="H62" i="2"/>
  <c r="N52" i="2"/>
  <c r="H51" i="2"/>
  <c r="N38" i="2"/>
  <c r="J46" i="2"/>
  <c r="H66" i="2"/>
  <c r="J63" i="2"/>
  <c r="J38" i="2"/>
  <c r="J54" i="2"/>
  <c r="L57" i="2"/>
  <c r="J36" i="2"/>
  <c r="H40" i="2"/>
  <c r="L59" i="2"/>
  <c r="H38" i="2"/>
  <c r="H63" i="2"/>
  <c r="L58" i="2"/>
  <c r="L50" i="2"/>
  <c r="H64" i="2"/>
  <c r="J62" i="2"/>
  <c r="H36" i="2"/>
  <c r="J52" i="2"/>
  <c r="L51" i="2"/>
  <c r="H56" i="2"/>
  <c r="H34" i="2"/>
  <c r="J66" i="2"/>
  <c r="J64" i="2"/>
  <c r="J60" i="2"/>
  <c r="H61" i="2"/>
  <c r="N50" i="2"/>
  <c r="L53" i="2"/>
  <c r="J53" i="2"/>
  <c r="N64" i="2"/>
  <c r="H59" i="2"/>
  <c r="H55" i="2"/>
  <c r="L49" i="2"/>
  <c r="L55" i="2"/>
  <c r="N58" i="2"/>
  <c r="H35" i="2"/>
  <c r="H47" i="2"/>
  <c r="J47" i="2"/>
  <c r="N40" i="2"/>
  <c r="L64" i="2"/>
  <c r="L42" i="2"/>
  <c r="N57" i="2"/>
  <c r="J59" i="2"/>
  <c r="L60" i="2"/>
  <c r="L48" i="2"/>
  <c r="L54" i="2"/>
  <c r="L38" i="2"/>
  <c r="N56" i="2"/>
  <c r="N53" i="2"/>
  <c r="H49" i="2"/>
  <c r="N48" i="2"/>
  <c r="J49" i="2"/>
  <c r="J41" i="2"/>
  <c r="H44" i="2"/>
  <c r="L66" i="2"/>
  <c r="H41" i="2"/>
  <c r="N65" i="2"/>
  <c r="N35" i="2"/>
  <c r="N62" i="2"/>
  <c r="H37" i="2"/>
  <c r="N46" i="2"/>
  <c r="L34" i="2"/>
  <c r="N49" i="2"/>
  <c r="N39" i="2"/>
  <c r="H33" i="2"/>
  <c r="H54" i="2"/>
  <c r="N41" i="2"/>
  <c r="J43" i="2"/>
  <c r="L63" i="2"/>
  <c r="J58" i="2"/>
  <c r="L56" i="2"/>
  <c r="L52" i="2"/>
  <c r="L39" i="2"/>
  <c r="L45" i="2"/>
  <c r="H42" i="2"/>
  <c r="H50" i="2"/>
  <c r="L36" i="2"/>
  <c r="L43" i="2"/>
  <c r="N37" i="2"/>
  <c r="J45" i="2"/>
  <c r="J35" i="2"/>
  <c r="J57" i="2"/>
  <c r="J56" i="2"/>
  <c r="J48" i="2"/>
  <c r="L47" i="2"/>
  <c r="L62" i="2"/>
  <c r="H60" i="2"/>
  <c r="H57" i="2"/>
  <c r="J39" i="2"/>
  <c r="L41" i="2"/>
  <c r="H46" i="2"/>
  <c r="H58" i="2"/>
  <c r="J44" i="2"/>
  <c r="N45" i="2"/>
  <c r="L40" i="2"/>
  <c r="N54" i="2"/>
  <c r="L37" i="2"/>
  <c r="N47" i="2"/>
  <c r="N43" i="2"/>
  <c r="H45" i="2"/>
  <c r="N66" i="2"/>
  <c r="N59" i="2"/>
  <c r="J51" i="2"/>
  <c r="N63" i="2"/>
  <c r="L65" i="2"/>
  <c r="N61" i="2"/>
  <c r="H53" i="2"/>
  <c r="N51" i="2"/>
  <c r="J42" i="2"/>
  <c r="J61" i="2"/>
  <c r="H52" i="2"/>
  <c r="H48" i="2"/>
  <c r="J40" i="2"/>
  <c r="L61" i="2"/>
  <c r="N55" i="2"/>
  <c r="N44" i="2"/>
  <c r="H39" i="2"/>
  <c r="N36" i="2"/>
  <c r="G21" i="2" l="1"/>
  <c r="G18" i="2"/>
  <c r="G20" i="2"/>
  <c r="D19" i="2"/>
  <c r="D20" i="2"/>
  <c r="C21" i="2"/>
  <c r="G22" i="2"/>
  <c r="I19" i="2"/>
  <c r="C20" i="2"/>
  <c r="D21" i="2"/>
  <c r="C22" i="2"/>
  <c r="D18" i="2"/>
  <c r="C23" i="2"/>
  <c r="G17" i="2"/>
  <c r="G19" i="2"/>
  <c r="I18" i="2"/>
  <c r="C19" i="2"/>
  <c r="G24" i="2"/>
  <c r="I20" i="2"/>
  <c r="I27" i="2"/>
  <c r="C18" i="2"/>
  <c r="D22" i="2"/>
  <c r="I23" i="2"/>
  <c r="C17" i="2"/>
  <c r="I21" i="2"/>
  <c r="D24" i="2"/>
  <c r="D17" i="2"/>
  <c r="I24" i="2"/>
  <c r="G23" i="2"/>
  <c r="I25" i="2"/>
  <c r="G27" i="2"/>
  <c r="I17" i="2"/>
  <c r="D27" i="2"/>
  <c r="D23" i="2"/>
  <c r="I22" i="2"/>
  <c r="G29" i="2"/>
  <c r="G26" i="2"/>
  <c r="G25" i="2"/>
  <c r="C26" i="2"/>
  <c r="C27" i="2"/>
  <c r="I26" i="2"/>
  <c r="G32" i="2"/>
  <c r="C24" i="2"/>
  <c r="C25" i="2"/>
  <c r="C28" i="2"/>
  <c r="I30" i="2"/>
  <c r="D30" i="2"/>
  <c r="I32" i="2"/>
  <c r="D25" i="2"/>
  <c r="I29" i="2"/>
  <c r="D28" i="2"/>
  <c r="I31" i="2"/>
  <c r="I28" i="2"/>
  <c r="G30" i="2"/>
  <c r="G28" i="2"/>
  <c r="G33" i="2"/>
  <c r="C29" i="2"/>
  <c r="C30" i="2"/>
  <c r="G31" i="2"/>
  <c r="D31" i="2"/>
  <c r="D26" i="2"/>
  <c r="D29" i="2"/>
  <c r="C32" i="2"/>
  <c r="I33" i="2"/>
  <c r="G34" i="2"/>
  <c r="C34" i="2"/>
  <c r="D32" i="2"/>
  <c r="D33" i="2"/>
  <c r="C33" i="2"/>
  <c r="D34" i="2"/>
  <c r="C31" i="2"/>
  <c r="D35" i="2"/>
  <c r="I35" i="2"/>
  <c r="D36" i="2"/>
  <c r="I34" i="2"/>
  <c r="Y22" i="3"/>
  <c r="AB17" i="3"/>
  <c r="Y10" i="3"/>
  <c r="Y26" i="3"/>
  <c r="Y21" i="3"/>
  <c r="AB23" i="3"/>
  <c r="Y15" i="3"/>
  <c r="AB21" i="3"/>
  <c r="AB25" i="3"/>
  <c r="Y23" i="3"/>
  <c r="AB13" i="3"/>
  <c r="AB24" i="3"/>
  <c r="Y12" i="3"/>
  <c r="AB10" i="3"/>
  <c r="Y14" i="3"/>
  <c r="Y16" i="3"/>
  <c r="AB15" i="3"/>
  <c r="AB28" i="3"/>
  <c r="AB29" i="3" s="1"/>
  <c r="Y25" i="3"/>
  <c r="Y11" i="3"/>
  <c r="AB14" i="3"/>
  <c r="AB12" i="3"/>
  <c r="Y24" i="3"/>
  <c r="AB16" i="3"/>
  <c r="AB11" i="3"/>
  <c r="AB22" i="3"/>
  <c r="Y13" i="3"/>
  <c r="Y28" i="3"/>
  <c r="Y29" i="3" s="1"/>
  <c r="Y18" i="3"/>
  <c r="Y17" i="3"/>
  <c r="C45" i="2"/>
  <c r="I46" i="2"/>
  <c r="D63" i="2"/>
  <c r="C35" i="2"/>
  <c r="G47" i="2"/>
  <c r="G45" i="2"/>
  <c r="I41" i="2"/>
  <c r="C66" i="2"/>
  <c r="C58" i="2"/>
  <c r="I66" i="2"/>
  <c r="D44" i="2"/>
  <c r="C64" i="2"/>
  <c r="C42" i="2"/>
  <c r="G64" i="2"/>
  <c r="C49" i="2"/>
  <c r="I59" i="2"/>
  <c r="G35" i="2"/>
  <c r="C36" i="2"/>
  <c r="D55" i="2"/>
  <c r="I47" i="2"/>
  <c r="D43" i="2"/>
  <c r="I39" i="2"/>
  <c r="I38" i="2"/>
  <c r="G62" i="2"/>
  <c r="C53" i="2"/>
  <c r="I61" i="2"/>
  <c r="G49" i="2"/>
  <c r="D65" i="2"/>
  <c r="G66" i="2"/>
  <c r="C57" i="2"/>
  <c r="C63" i="2"/>
  <c r="C52" i="2"/>
  <c r="C48" i="2"/>
  <c r="G42" i="2"/>
  <c r="G52" i="2"/>
  <c r="C56" i="2"/>
  <c r="D66" i="2"/>
  <c r="I56" i="2"/>
  <c r="D52" i="2"/>
  <c r="D51" i="2"/>
  <c r="C62" i="2"/>
  <c r="D49" i="2"/>
  <c r="C61" i="2"/>
  <c r="G38" i="2"/>
  <c r="I42" i="2"/>
  <c r="I58" i="2"/>
  <c r="D53" i="2"/>
  <c r="C60" i="2"/>
  <c r="G60" i="2"/>
  <c r="I43" i="2"/>
  <c r="C55" i="2"/>
  <c r="I57" i="2"/>
  <c r="I36" i="2"/>
  <c r="I53" i="2"/>
  <c r="D57" i="2"/>
  <c r="D54" i="2"/>
  <c r="C65" i="2"/>
  <c r="G37" i="2"/>
  <c r="G51" i="2"/>
  <c r="D45" i="2"/>
  <c r="C37" i="2"/>
  <c r="C39" i="2"/>
  <c r="G54" i="2"/>
  <c r="I48" i="2"/>
  <c r="G48" i="2"/>
  <c r="I62" i="2"/>
  <c r="C47" i="2"/>
  <c r="C44" i="2"/>
  <c r="C59" i="2"/>
  <c r="D64" i="2"/>
  <c r="C38" i="2"/>
  <c r="G46" i="2"/>
  <c r="G55" i="2"/>
  <c r="G39" i="2"/>
  <c r="G36" i="2"/>
  <c r="I55" i="2"/>
  <c r="I63" i="2"/>
  <c r="D38" i="2"/>
  <c r="G63" i="2"/>
  <c r="C51" i="2"/>
  <c r="I52" i="2"/>
  <c r="D62" i="2"/>
  <c r="D56" i="2"/>
  <c r="C46" i="2"/>
  <c r="G56" i="2"/>
  <c r="D61" i="2"/>
  <c r="I44" i="2"/>
  <c r="G53" i="2"/>
  <c r="I65" i="2"/>
  <c r="C41" i="2"/>
  <c r="C43" i="2"/>
  <c r="C50" i="2"/>
  <c r="D60" i="2"/>
  <c r="D59" i="2"/>
  <c r="D37" i="2"/>
  <c r="I37" i="2"/>
  <c r="D58" i="2"/>
  <c r="D41" i="2"/>
  <c r="D48" i="2"/>
  <c r="I45" i="2"/>
  <c r="G44" i="2"/>
  <c r="D40" i="2"/>
  <c r="I54" i="2"/>
  <c r="G57" i="2"/>
  <c r="G65" i="2"/>
  <c r="G50" i="2"/>
  <c r="G61" i="2"/>
  <c r="C40" i="2"/>
  <c r="D39" i="2"/>
  <c r="D46" i="2"/>
  <c r="D47" i="2"/>
  <c r="D42" i="2"/>
  <c r="G58" i="2"/>
  <c r="I64" i="2"/>
  <c r="C54" i="2"/>
  <c r="G40" i="2"/>
  <c r="I50" i="2"/>
  <c r="G43" i="2"/>
  <c r="I51" i="2"/>
  <c r="I60" i="2"/>
  <c r="D50" i="2"/>
  <c r="I49" i="2"/>
  <c r="I40" i="2"/>
  <c r="G41" i="2"/>
  <c r="G59" i="2"/>
  <c r="Y27" i="3" l="1"/>
  <c r="AB19" i="3"/>
  <c r="AB27" i="3"/>
  <c r="Y19" i="3"/>
  <c r="Y31" i="3" l="1"/>
  <c r="Y36" i="3" s="1"/>
  <c r="Y32" i="3"/>
  <c r="Y37" i="3" s="1"/>
  <c r="Y38" i="3" l="1"/>
  <c r="Y39" i="3" s="1"/>
</calcChain>
</file>

<file path=xl/comments1.xml><?xml version="1.0" encoding="utf-8"?>
<comments xmlns="http://schemas.openxmlformats.org/spreadsheetml/2006/main">
  <authors>
    <author>JMⅦ</author>
    <author>JMⅤ</author>
  </authors>
  <commentList>
    <comment ref="B2" authorId="0" shapeId="0">
      <text>
        <r>
          <rPr>
            <sz val="9"/>
            <color indexed="81"/>
            <rFont val="ＭＳ Ｐゴシック"/>
            <family val="3"/>
            <charset val="128"/>
          </rPr>
          <t xml:space="preserve">
</t>
        </r>
      </text>
    </comment>
    <comment ref="P6" authorId="1" shapeId="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<sst xmlns="http://schemas.openxmlformats.org/spreadsheetml/2006/main" count="815" uniqueCount="549">
  <si>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</si>
  <si>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</si>
  <si>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</si>
  <si>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</si>
  <si>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</si>
  <si>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</si>
  <si>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</si>
  <si>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</si>
  <si>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</si>
  <si>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</si>
  <si>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</si>
  <si>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</si>
  <si>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</si>
  <si>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</si>
  <si>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一般男子4X400mR</t>
  </si>
  <si>
    <t>一般女子4X400mR</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</si>
  <si>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</si>
  <si>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</si>
  <si>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</si>
  <si>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</si>
  <si>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</si>
  <si>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</si>
  <si>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</si>
  <si>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</si>
  <si>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</si>
  <si>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</si>
  <si>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</si>
  <si>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</si>
  <si>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</si>
  <si>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</si>
  <si>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</si>
  <si>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</si>
  <si>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</si>
  <si>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</si>
  <si>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</si>
  <si>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</si>
  <si>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</si>
  <si>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</si>
  <si>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</si>
  <si>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</si>
  <si>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</si>
  <si>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</si>
  <si>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</si>
  <si>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</si>
  <si>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</si>
  <si>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</si>
  <si>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</si>
  <si>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</si>
  <si>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</si>
  <si>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</si>
  <si>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</si>
  <si>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</si>
  <si>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</si>
  <si>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</si>
  <si>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</si>
  <si>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</si>
  <si>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</si>
  <si>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</si>
  <si>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</si>
  <si>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</si>
  <si>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</si>
  <si>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</si>
  <si>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</si>
  <si>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</si>
  <si>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</si>
  <si>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</si>
  <si>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</si>
  <si>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</si>
  <si>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</si>
  <si>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</si>
  <si>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</si>
  <si>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</si>
  <si>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</si>
  <si>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</si>
  <si>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</si>
  <si>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</si>
  <si>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</si>
  <si>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</si>
  <si>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</si>
  <si>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</si>
  <si>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</si>
  <si>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</si>
  <si>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</si>
  <si>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小林</t>
    <rPh sb="0" eb="2">
      <t>コバヤシ</t>
    </rPh>
    <phoneticPr fontId="3"/>
  </si>
  <si>
    <t>太郎</t>
    <rPh sb="0" eb="2">
      <t>タロウ</t>
    </rPh>
    <phoneticPr fontId="3"/>
  </si>
  <si>
    <t>男</t>
  </si>
  <si>
    <t/>
  </si>
  <si>
    <t>高校対抗陸上</t>
    <rPh sb="0" eb="2">
      <t>コウコウ</t>
    </rPh>
    <rPh sb="2" eb="4">
      <t>タイコウ</t>
    </rPh>
    <rPh sb="4" eb="6">
      <t>リクジョウ</t>
    </rPh>
    <phoneticPr fontId="3"/>
  </si>
  <si>
    <t>○</t>
    <phoneticPr fontId="3"/>
  </si>
  <si>
    <t>県新人</t>
    <rPh sb="0" eb="1">
      <t>ケン</t>
    </rPh>
    <rPh sb="1" eb="3">
      <t>シンジン</t>
    </rPh>
    <phoneticPr fontId="3"/>
  </si>
  <si>
    <t>A</t>
    <phoneticPr fontId="3"/>
  </si>
  <si>
    <t>一般女子3000m</t>
    <rPh sb="0" eb="2">
      <t>イッパン</t>
    </rPh>
    <rPh sb="2" eb="4">
      <t>ジョシ</t>
    </rPh>
    <phoneticPr fontId="3"/>
  </si>
  <si>
    <t>10:03.00</t>
    <phoneticPr fontId="3"/>
  </si>
  <si>
    <t>佐藤</t>
    <rPh sb="0" eb="2">
      <t>サトウ</t>
    </rPh>
    <phoneticPr fontId="3"/>
  </si>
  <si>
    <t>花子</t>
    <rPh sb="0" eb="2">
      <t>ハナコ</t>
    </rPh>
    <phoneticPr fontId="3"/>
  </si>
  <si>
    <t>女</t>
  </si>
  <si>
    <t>地区予選</t>
    <rPh sb="0" eb="2">
      <t>チク</t>
    </rPh>
    <rPh sb="2" eb="4">
      <t>ヨセン</t>
    </rPh>
    <phoneticPr fontId="3"/>
  </si>
  <si>
    <t>男子円盤投</t>
    <rPh sb="2" eb="4">
      <t>エンバン</t>
    </rPh>
    <rPh sb="4" eb="5">
      <t>ナ</t>
    </rPh>
    <phoneticPr fontId="3"/>
  </si>
  <si>
    <t>38m98</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</si>
  <si>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</si>
  <si>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</si>
  <si>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</si>
  <si>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</si>
  <si>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</si>
  <si>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</si>
  <si>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</si>
  <si>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</si>
  <si>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</si>
  <si>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</si>
  <si>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</si>
  <si>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</si>
  <si>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</si>
  <si>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</si>
  <si>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</si>
  <si>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</si>
  <si>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</si>
  <si>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</si>
  <si>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</si>
  <si>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</si>
  <si>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</si>
  <si>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</si>
  <si>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</si>
  <si>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</si>
  <si>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</si>
  <si>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</si>
  <si>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</si>
  <si>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</si>
  <si>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</si>
  <si>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</si>
  <si>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</si>
  <si>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</si>
  <si>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</si>
  <si>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</si>
  <si>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</si>
  <si>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</si>
  <si>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</si>
  <si>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</si>
  <si>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</si>
  <si>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</si>
  <si>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</si>
  <si>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</si>
  <si>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</si>
  <si>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</si>
  <si>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</si>
  <si>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</si>
  <si>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</si>
  <si>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</si>
  <si>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</si>
  <si>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</si>
  <si>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</si>
  <si>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</si>
  <si>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</si>
  <si>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</si>
  <si>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</si>
  <si>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</si>
  <si>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</si>
  <si>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</si>
  <si>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</si>
  <si>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</si>
  <si>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</si>
  <si>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牧野原中</t>
  </si>
  <si>
    <t>根木内中</t>
  </si>
  <si>
    <t>河原塚中</t>
  </si>
  <si>
    <t>新松戸南中</t>
  </si>
  <si>
    <t>旭町中</t>
  </si>
  <si>
    <t>小金北中</t>
  </si>
  <si>
    <t>聖徳大附中</t>
  </si>
  <si>
    <t>専修大松戸中</t>
  </si>
  <si>
    <t>柏中</t>
  </si>
  <si>
    <t>柏二中</t>
  </si>
  <si>
    <t>土中</t>
  </si>
  <si>
    <t>富勢中</t>
  </si>
  <si>
    <t>田中中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</si>
  <si>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</si>
  <si>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</si>
  <si>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</si>
  <si>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</si>
  <si>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</si>
  <si>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</si>
  <si>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</si>
  <si>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</si>
  <si>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</si>
  <si>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</si>
  <si>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</si>
  <si>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</si>
  <si>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</si>
  <si>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</si>
  <si>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</si>
  <si>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</si>
  <si>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</si>
  <si>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</si>
  <si>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</si>
  <si>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</si>
  <si>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</si>
  <si>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</si>
  <si>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</si>
  <si>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</si>
  <si>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</si>
  <si>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</si>
  <si>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</si>
  <si>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</si>
  <si>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</si>
  <si>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</si>
  <si>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</si>
  <si>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</si>
  <si>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</si>
  <si>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</si>
  <si>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</si>
  <si>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</si>
  <si>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</si>
  <si>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</si>
  <si>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</si>
  <si>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</si>
  <si>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</si>
  <si>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</si>
  <si>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</si>
  <si>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</si>
  <si>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</si>
  <si>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</si>
  <si>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</si>
  <si>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</si>
  <si>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</si>
  <si>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</si>
  <si>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</si>
  <si>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</si>
  <si>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</si>
  <si>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</si>
  <si>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t>
    <phoneticPr fontId="3"/>
  </si>
  <si>
    <t>Tel</t>
    <phoneticPr fontId="3"/>
  </si>
  <si>
    <t>Fax</t>
    <phoneticPr fontId="3"/>
  </si>
  <si>
    <t>申込責任者名</t>
    <phoneticPr fontId="3"/>
  </si>
  <si>
    <t>㊞</t>
    <phoneticPr fontId="3"/>
  </si>
  <si>
    <t>申込責任者
連絡先電話</t>
    <phoneticPr fontId="3"/>
  </si>
  <si>
    <t>氏 名</t>
    <rPh sb="0" eb="1">
      <t>シ</t>
    </rPh>
    <rPh sb="2" eb="3">
      <t>メイ</t>
    </rPh>
    <phoneticPr fontId="3"/>
  </si>
  <si>
    <t>部署</t>
    <rPh sb="0" eb="2">
      <t>ブショ</t>
    </rPh>
    <phoneticPr fontId="3"/>
  </si>
  <si>
    <t>4.12.34</t>
    <phoneticPr fontId="3"/>
  </si>
  <si>
    <t>3.34.56</t>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</si>
  <si>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</si>
  <si>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</si>
  <si>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</si>
  <si>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</si>
  <si>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</si>
  <si>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</si>
  <si>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</si>
  <si>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</si>
  <si>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</si>
  <si>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</si>
  <si>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</si>
  <si>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</si>
  <si>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</si>
  <si>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半角英数で入力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</si>
  <si>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</si>
  <si>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</si>
  <si>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</si>
  <si>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</si>
  <si>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</si>
  <si>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</si>
  <si>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</si>
  <si>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</si>
  <si>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</si>
  <si>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</si>
  <si>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</si>
  <si>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</si>
  <si>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</si>
  <si>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</si>
  <si>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</si>
  <si>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</si>
  <si>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</si>
  <si>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</si>
  <si>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</si>
  <si>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</si>
  <si>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</si>
  <si>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</si>
  <si>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</si>
  <si>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</si>
  <si>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</si>
  <si>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</si>
  <si>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申込</t>
    <rPh sb="0" eb="1">
      <t>サル</t>
    </rPh>
    <rPh sb="1" eb="2">
      <t>コミ</t>
    </rPh>
    <phoneticPr fontId="3"/>
  </si>
  <si>
    <t xml:space="preserve"> 競技会当日</t>
    <rPh sb="1" eb="4">
      <t>キョウギカイ</t>
    </rPh>
    <rPh sb="4" eb="6">
      <t>トウジツ</t>
    </rPh>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</si>
  <si>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</si>
  <si>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</si>
  <si>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</si>
  <si>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</si>
  <si>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</si>
  <si>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</si>
  <si>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</si>
  <si>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</si>
  <si>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</si>
  <si>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A</t>
  </si>
  <si>
    <t>種目選択</t>
    <rPh sb="0" eb="1">
      <t>シュ</t>
    </rPh>
    <rPh sb="1" eb="2">
      <t>メ</t>
    </rPh>
    <rPh sb="2" eb="4">
      <t>センタク</t>
    </rPh>
    <phoneticPr fontId="3"/>
  </si>
  <si>
    <t>ﾘﾚｰ
ﾁｰﾑ</t>
  </si>
  <si>
    <t>B</t>
  </si>
  <si>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</si>
  <si>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</si>
  <si>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</si>
  <si>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</si>
  <si>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</si>
  <si>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</si>
  <si>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</si>
  <si>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</si>
  <si>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</si>
  <si>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</si>
  <si>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</si>
  <si>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</si>
  <si>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</si>
  <si>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</si>
  <si>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</si>
  <si>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</si>
  <si>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</si>
  <si>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</si>
  <si>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</si>
  <si>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</si>
  <si>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</si>
  <si>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</si>
  <si>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</si>
  <si>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</si>
  <si>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</si>
  <si>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</si>
  <si>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</si>
  <si>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</si>
  <si>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</si>
  <si>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</si>
  <si>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</si>
  <si>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</si>
  <si>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</si>
  <si>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</si>
  <si>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</si>
  <si>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</si>
  <si>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</si>
  <si>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</si>
  <si>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</si>
  <si>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</si>
  <si>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</si>
  <si>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</si>
  <si>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</si>
  <si>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</si>
  <si>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種目４</t>
    <rPh sb="0" eb="2">
      <t>シュモク</t>
    </rPh>
    <phoneticPr fontId="3"/>
  </si>
  <si>
    <t>ｻﾄｳ</t>
  </si>
  <si>
    <t>ﾀﾛｳ</t>
  </si>
  <si>
    <t>ｺﾊﾞﾔｼ</t>
  </si>
  <si>
    <t>2</t>
  </si>
  <si>
    <t>2005</t>
  </si>
  <si>
    <t>3</t>
  </si>
  <si>
    <t>2006</t>
  </si>
  <si>
    <t>登録
ﾅﾝﾊﾞｰ</t>
    <rPh sb="0" eb="2">
      <t>トウロク</t>
    </rPh>
    <phoneticPr fontId="3"/>
  </si>
  <si>
    <t>競技場入場許可標識票（リストバンド）</t>
    <rPh sb="5" eb="7">
      <t>キョカ</t>
    </rPh>
    <rPh sb="7" eb="9">
      <t>ヒョウシキ</t>
    </rPh>
    <rPh sb="9" eb="10">
      <t>ヒョウ</t>
    </rPh>
    <phoneticPr fontId="3"/>
  </si>
  <si>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</si>
  <si>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</si>
  <si>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</si>
  <si>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</si>
  <si>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</si>
  <si>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</si>
  <si>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</si>
  <si>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1年男100m</t>
  </si>
  <si>
    <t>2年男100m</t>
  </si>
  <si>
    <t>3年男100m</t>
  </si>
  <si>
    <t>共通男100m</t>
  </si>
  <si>
    <t>共通男200m</t>
  </si>
  <si>
    <t>共通男400m</t>
  </si>
  <si>
    <t>共通男800m</t>
  </si>
  <si>
    <t>1年男1500m</t>
  </si>
  <si>
    <t>共通男1500m</t>
  </si>
  <si>
    <t>共通男3000m</t>
  </si>
  <si>
    <t>共通男110mH</t>
  </si>
  <si>
    <t>低学年男4X100mR</t>
  </si>
  <si>
    <t>共通男4X100mR</t>
  </si>
  <si>
    <t>共通男走高跳</t>
  </si>
  <si>
    <t>共通男棒高跳</t>
  </si>
  <si>
    <t>1年男走幅跳</t>
  </si>
  <si>
    <t>共通男走幅跳</t>
  </si>
  <si>
    <t>共通男砲丸投(4kg)</t>
  </si>
  <si>
    <t>共通男四種</t>
  </si>
  <si>
    <t>中学1年男子100m</t>
  </si>
  <si>
    <t>中学2年男子100m</t>
  </si>
  <si>
    <t>中学3年男子100m</t>
  </si>
  <si>
    <t>中学共通男子100m</t>
  </si>
  <si>
    <t>中学共通男子200m</t>
  </si>
  <si>
    <t>中学共通男子400m</t>
  </si>
  <si>
    <t>中学共通男子800m</t>
  </si>
  <si>
    <t>中学1年男子1500m</t>
  </si>
  <si>
    <t>中学共通男子1500m</t>
  </si>
  <si>
    <t>中学共通男子3000m</t>
  </si>
  <si>
    <t>中学共通男子110mH(0.914m)</t>
  </si>
  <si>
    <t>低学年男子4X100mR</t>
  </si>
  <si>
    <t>中学共通男子4X100mR</t>
  </si>
  <si>
    <t>中学共通男子走高跳</t>
  </si>
  <si>
    <t>中学共通男子棒高跳</t>
  </si>
  <si>
    <t>中学1年男子走幅跳</t>
  </si>
  <si>
    <t>中学共通男子走幅跳</t>
  </si>
  <si>
    <t>中学共通男子砲丸投(4.000kg)</t>
  </si>
  <si>
    <t>中学共通男子砲丸投(5.000kg)</t>
  </si>
  <si>
    <t>中学共通男子四種競技(男子)</t>
  </si>
  <si>
    <t>1年女100m</t>
  </si>
  <si>
    <t>2年女100m</t>
  </si>
  <si>
    <t>3年女100m</t>
  </si>
  <si>
    <t>共通女100m</t>
  </si>
  <si>
    <t>共通女200m</t>
  </si>
  <si>
    <t>1年女800m</t>
  </si>
  <si>
    <t>共通女800m</t>
  </si>
  <si>
    <t>共通女1500m</t>
  </si>
  <si>
    <t>共通女100mH</t>
  </si>
  <si>
    <t>低学年女4X100mR</t>
  </si>
  <si>
    <t>共通女4X100mR</t>
  </si>
  <si>
    <t>共通女走高跳</t>
  </si>
  <si>
    <t>共通女棒高跳</t>
  </si>
  <si>
    <t>1年女走幅跳</t>
  </si>
  <si>
    <t>共通女走幅跳</t>
  </si>
  <si>
    <t>共通女砲丸投</t>
  </si>
  <si>
    <t>共通女四種</t>
  </si>
  <si>
    <t>中学1年女子100m</t>
  </si>
  <si>
    <t>中学2年女子100m</t>
  </si>
  <si>
    <t>中学3年女子100m</t>
  </si>
  <si>
    <t>中学共通女子100m</t>
  </si>
  <si>
    <t>中学共通女子200m</t>
  </si>
  <si>
    <t>中学1年女子800m</t>
  </si>
  <si>
    <t>中学共通女子800m</t>
  </si>
  <si>
    <t>中学共通女子1500m</t>
  </si>
  <si>
    <t>中学共通女子100mH(0.762m)</t>
  </si>
  <si>
    <t>低学年女子4X100mR</t>
  </si>
  <si>
    <t>中学共通女子4X100mR</t>
  </si>
  <si>
    <t>中学共通女子走高跳</t>
  </si>
  <si>
    <t>中学共通女子棒高跳</t>
  </si>
  <si>
    <t>中学1年女子走幅跳</t>
  </si>
  <si>
    <t>中学共通女子走幅跳</t>
  </si>
  <si>
    <t>中学共通女子砲丸投(2.721kg)</t>
  </si>
  <si>
    <t>中学共通女子四種競技(女子)</t>
  </si>
  <si>
    <t>KOBAYASHI Taro</t>
  </si>
  <si>
    <t>0821</t>
  </si>
  <si>
    <t>00000000000</t>
  </si>
  <si>
    <t>JPN</t>
  </si>
  <si>
    <t>中学男子800m</t>
  </si>
  <si>
    <t>2.15.46</t>
  </si>
  <si>
    <t>ﾊﾅｺ</t>
  </si>
  <si>
    <t>SATO Hanako</t>
  </si>
  <si>
    <t>1103</t>
  </si>
  <si>
    <t>中学女子走幅跳</t>
  </si>
  <si>
    <t>4m55</t>
  </si>
  <si>
    <t>秋季記録会</t>
    <rPh sb="0" eb="2">
      <t>シュウキ</t>
    </rPh>
    <rPh sb="2" eb="5">
      <t>キロクカイ</t>
    </rPh>
    <phoneticPr fontId="3"/>
  </si>
  <si>
    <t>１日目</t>
    <rPh sb="1" eb="2">
      <t>ニチ</t>
    </rPh>
    <rPh sb="2" eb="3">
      <t>メ</t>
    </rPh>
    <phoneticPr fontId="3"/>
  </si>
  <si>
    <t>２日目</t>
    <rPh sb="1" eb="2">
      <t>ニチ</t>
    </rPh>
    <rPh sb="2" eb="3">
      <t>メ</t>
    </rPh>
    <phoneticPr fontId="3"/>
  </si>
  <si>
    <t>１　日　目</t>
    <rPh sb="2" eb="3">
      <t>ヒ</t>
    </rPh>
    <rPh sb="4" eb="5">
      <t>メ</t>
    </rPh>
    <phoneticPr fontId="1"/>
  </si>
  <si>
    <t>２　日　目</t>
    <rPh sb="2" eb="3">
      <t>ニチ</t>
    </rPh>
    <rPh sb="4" eb="5">
      <t>メ</t>
    </rPh>
    <phoneticPr fontId="1"/>
  </si>
  <si>
    <t>共通男砲丸投</t>
  </si>
  <si>
    <t>一覧表略称名　：　松戸市陸協</t>
  </si>
  <si>
    <t>参加費</t>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</si>
  <si>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</si>
  <si>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_1M1</t>
    <phoneticPr fontId="1"/>
  </si>
  <si>
    <t>_2M1</t>
    <phoneticPr fontId="1"/>
  </si>
  <si>
    <t>_1M2</t>
    <phoneticPr fontId="1"/>
  </si>
  <si>
    <t>_2M2</t>
    <phoneticPr fontId="1"/>
  </si>
  <si>
    <t>_1M3</t>
    <phoneticPr fontId="1"/>
  </si>
  <si>
    <t>_2M3</t>
    <phoneticPr fontId="1"/>
  </si>
  <si>
    <t>_1F1</t>
    <phoneticPr fontId="1"/>
  </si>
  <si>
    <t>_2F1</t>
    <phoneticPr fontId="1"/>
  </si>
  <si>
    <t>_1F2</t>
    <phoneticPr fontId="1"/>
  </si>
  <si>
    <t>_2F2</t>
    <phoneticPr fontId="1"/>
  </si>
  <si>
    <t>_1F3</t>
    <phoneticPr fontId="1"/>
  </si>
  <si>
    <t>_2F3</t>
    <phoneticPr fontId="1"/>
  </si>
  <si>
    <t>共通男砲丸投</t>
    <phoneticPr fontId="1"/>
  </si>
  <si>
    <t>４✕１００ｍR
種　目</t>
    <rPh sb="8" eb="9">
      <t>タネ</t>
    </rPh>
    <rPh sb="10" eb="11">
      <t>メ</t>
    </rPh>
    <phoneticPr fontId="1"/>
  </si>
  <si>
    <t>団体内番号</t>
    <phoneticPr fontId="1"/>
  </si>
  <si>
    <t>チーム名英字</t>
    <rPh sb="3" eb="4">
      <t>メイ</t>
    </rPh>
    <rPh sb="4" eb="6">
      <t>エイジ</t>
    </rPh>
    <phoneticPr fontId="27"/>
  </si>
  <si>
    <t>12A</t>
  </si>
  <si>
    <t>12B</t>
  </si>
  <si>
    <t>13A</t>
  </si>
  <si>
    <t>13B</t>
  </si>
  <si>
    <t>30A</t>
  </si>
  <si>
    <t>30B</t>
  </si>
  <si>
    <t>31A</t>
  </si>
  <si>
    <t>31B</t>
  </si>
  <si>
    <t>チーム1</t>
    <phoneticPr fontId="1"/>
  </si>
  <si>
    <t>チーム2</t>
    <phoneticPr fontId="1"/>
  </si>
  <si>
    <t>1日目男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</si>
  <si>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</si>
  <si>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</si>
  <si>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</si>
  <si>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MR</t>
    <phoneticPr fontId="1"/>
  </si>
  <si>
    <t>FR</t>
    <phoneticPr fontId="1"/>
  </si>
  <si>
    <t>リレー種 目</t>
    <rPh sb="3" eb="4">
      <t>タネ</t>
    </rPh>
    <rPh sb="5" eb="6">
      <t>モク</t>
    </rPh>
    <phoneticPr fontId="3"/>
  </si>
  <si>
    <t>参加団体リストバンド必要総数</t>
    <rPh sb="0" eb="2">
      <t>サンカ</t>
    </rPh>
    <rPh sb="2" eb="4">
      <t>ダンタイ</t>
    </rPh>
    <rPh sb="12" eb="13">
      <t>ソウ</t>
    </rPh>
    <phoneticPr fontId="1"/>
  </si>
  <si>
    <t>47.56</t>
    <phoneticPr fontId="1"/>
  </si>
  <si>
    <t>51.23</t>
    <phoneticPr fontId="1"/>
  </si>
  <si>
    <t>1m61</t>
    <phoneticPr fontId="3"/>
  </si>
  <si>
    <t>地区陸上</t>
    <rPh sb="0" eb="2">
      <t>チク</t>
    </rPh>
    <rPh sb="2" eb="4">
      <t>リクジョウ</t>
    </rPh>
    <phoneticPr fontId="3"/>
  </si>
  <si>
    <t>2年女100m</t>
    <phoneticPr fontId="1"/>
  </si>
  <si>
    <t>13.89</t>
    <phoneticPr fontId="3"/>
  </si>
  <si>
    <t>県陸上</t>
    <rPh sb="0" eb="1">
      <t>ケン</t>
    </rPh>
    <rPh sb="1" eb="3">
      <t>リクジョウ</t>
    </rPh>
    <phoneticPr fontId="3"/>
  </si>
  <si>
    <t>選抜記録会</t>
    <rPh sb="0" eb="2">
      <t>センバツ</t>
    </rPh>
    <rPh sb="2" eb="4">
      <t>キロク</t>
    </rPh>
    <rPh sb="4" eb="5">
      <t>カイ</t>
    </rPh>
    <phoneticPr fontId="3"/>
  </si>
  <si>
    <t>番号は、学校申込競技者の累計です。競技者氏名の姓が入力されたら累計表示します。</t>
    <rPh sb="0" eb="2">
      <t>バンゴウ</t>
    </rPh>
    <rPh sb="4" eb="6">
      <t>ガッコウ</t>
    </rPh>
    <rPh sb="6" eb="8">
      <t>モウシコミ</t>
    </rPh>
    <rPh sb="8" eb="11">
      <t>キョウギシャ</t>
    </rPh>
    <rPh sb="12" eb="14">
      <t>ルイケイ</t>
    </rPh>
    <rPh sb="17" eb="20">
      <t>キョウギシャ</t>
    </rPh>
    <rPh sb="20" eb="22">
      <t>シメイ</t>
    </rPh>
    <rPh sb="23" eb="24">
      <t>セイ</t>
    </rPh>
    <rPh sb="25" eb="27">
      <t>ニュウリョク</t>
    </rPh>
    <rPh sb="31" eb="33">
      <t>ルイケイ</t>
    </rPh>
    <rPh sb="33" eb="35">
      <t>ヒョウジ</t>
    </rPh>
    <phoneticPr fontId="3"/>
  </si>
  <si>
    <t xml:space="preserve">姓名が外字の場合、番組編成で表示が「？」「・」になります。「ひらがな」または表示が、日常で許容表記され使用する漢字で入力。
</t>
    <phoneticPr fontId="3"/>
  </si>
  <si>
    <t>半角ｶﾀｶﾅで入力</t>
    <phoneticPr fontId="3"/>
  </si>
  <si>
    <t>今年度の県中体連登録番号。</t>
    <phoneticPr fontId="3"/>
  </si>
  <si>
    <t>競技者氏名の姓を入力後に「中学」が表示されます。</t>
    <rPh sb="13" eb="15">
      <t>チュウガク</t>
    </rPh>
    <phoneticPr fontId="1"/>
  </si>
  <si>
    <t xml:space="preserve">ドロップダウンリストから選択入力。
</t>
  </si>
  <si>
    <t xml:space="preserve">半角英数で入力
</t>
  </si>
  <si>
    <t xml:space="preserve">入力省略可
</t>
  </si>
  <si>
    <t>競技者氏名の姓を入力後に「千葉」が表示されます。</t>
    <rPh sb="13" eb="15">
      <t>チバ</t>
    </rPh>
    <phoneticPr fontId="1"/>
  </si>
  <si>
    <t xml:space="preserve">競技者氏名の姓を入力後に「JPN」が表示されます。もし違う場合は半角英数で入力。
</t>
  </si>
  <si>
    <r>
      <t>　</t>
    </r>
    <r>
      <rPr>
        <b/>
        <sz val="13"/>
        <rFont val="ＭＳ ゴシック"/>
        <family val="3"/>
        <charset val="128"/>
      </rPr>
      <t>＊</t>
    </r>
    <r>
      <rPr>
        <sz val="13"/>
        <rFont val="ＭＳ ゴシック"/>
        <family val="3"/>
        <charset val="128"/>
      </rPr>
      <t>　種目選択データは、左側から順に、姓・性別・学年が未入力の場合、競技種目の選択が不可です。</t>
    </r>
    <rPh sb="3" eb="5">
      <t>シュモク</t>
    </rPh>
    <rPh sb="5" eb="7">
      <t>センタク</t>
    </rPh>
    <rPh sb="12" eb="14">
      <t>ヒダリガワ</t>
    </rPh>
    <rPh sb="16" eb="17">
      <t>ジュン</t>
    </rPh>
    <rPh sb="19" eb="20">
      <t>セイ</t>
    </rPh>
    <rPh sb="21" eb="23">
      <t>セイベツ</t>
    </rPh>
    <rPh sb="24" eb="26">
      <t>ガクネン</t>
    </rPh>
    <rPh sb="27" eb="30">
      <t>ミニュウリョク</t>
    </rPh>
    <rPh sb="31" eb="33">
      <t>バアイ</t>
    </rPh>
    <rPh sb="34" eb="36">
      <t>キョウギ</t>
    </rPh>
    <rPh sb="36" eb="38">
      <t>シュモク</t>
    </rPh>
    <rPh sb="39" eb="41">
      <t>センタク</t>
    </rPh>
    <rPh sb="42" eb="44">
      <t>フカ</t>
    </rPh>
    <phoneticPr fontId="3"/>
  </si>
  <si>
    <t>1日目男子計</t>
    <rPh sb="1" eb="2">
      <t>ニチ</t>
    </rPh>
    <rPh sb="2" eb="3">
      <t>メ</t>
    </rPh>
    <rPh sb="3" eb="5">
      <t>ダンシ</t>
    </rPh>
    <rPh sb="5" eb="6">
      <t>ケイ</t>
    </rPh>
    <phoneticPr fontId="1"/>
  </si>
  <si>
    <t>1日目女子計</t>
    <rPh sb="1" eb="2">
      <t>ニチ</t>
    </rPh>
    <rPh sb="2" eb="3">
      <t>メ</t>
    </rPh>
    <rPh sb="3" eb="5">
      <t>ジョシ</t>
    </rPh>
    <rPh sb="5" eb="6">
      <t>ケイ</t>
    </rPh>
    <phoneticPr fontId="1"/>
  </si>
  <si>
    <t xml:space="preserve">    参　加　申　込　種　別　人　数　集　計　　(各合計）</t>
    <rPh sb="4" eb="5">
      <t>サン</t>
    </rPh>
    <rPh sb="6" eb="7">
      <t>カ</t>
    </rPh>
    <rPh sb="8" eb="9">
      <t>サル</t>
    </rPh>
    <rPh sb="10" eb="11">
      <t>コミ</t>
    </rPh>
    <rPh sb="12" eb="13">
      <t>タネ</t>
    </rPh>
    <rPh sb="14" eb="15">
      <t>ベツ</t>
    </rPh>
    <rPh sb="16" eb="17">
      <t>ジン</t>
    </rPh>
    <rPh sb="18" eb="19">
      <t>カズ</t>
    </rPh>
    <rPh sb="20" eb="21">
      <t>シュウ</t>
    </rPh>
    <rPh sb="22" eb="23">
      <t>ケイ</t>
    </rPh>
    <rPh sb="26" eb="27">
      <t>カク</t>
    </rPh>
    <rPh sb="27" eb="29">
      <t>ゴウケイ</t>
    </rPh>
    <phoneticPr fontId="3"/>
  </si>
  <si>
    <t>２日目男子計</t>
    <rPh sb="1" eb="2">
      <t>ニチ</t>
    </rPh>
    <rPh sb="2" eb="3">
      <t>メ</t>
    </rPh>
    <rPh sb="3" eb="5">
      <t>ダンシ</t>
    </rPh>
    <rPh sb="5" eb="6">
      <t>ケイ</t>
    </rPh>
    <phoneticPr fontId="1"/>
  </si>
  <si>
    <t>２日目女子計</t>
    <rPh sb="1" eb="2">
      <t>ニチ</t>
    </rPh>
    <rPh sb="2" eb="3">
      <t>メ</t>
    </rPh>
    <rPh sb="3" eb="5">
      <t>ジョシ</t>
    </rPh>
    <rPh sb="5" eb="6">
      <t>ケイ</t>
    </rPh>
    <phoneticPr fontId="1"/>
  </si>
  <si>
    <t>出場制限の確認</t>
    <rPh sb="0" eb="2">
      <t>シュツジョウ</t>
    </rPh>
    <rPh sb="2" eb="4">
      <t>セイゲン</t>
    </rPh>
    <rPh sb="5" eb="7">
      <t>カクニン</t>
    </rPh>
    <phoneticPr fontId="1"/>
  </si>
  <si>
    <t>1日目男女計</t>
    <rPh sb="1" eb="2">
      <t>ニチ</t>
    </rPh>
    <rPh sb="2" eb="3">
      <t>メ</t>
    </rPh>
    <rPh sb="3" eb="5">
      <t>ダンジョ</t>
    </rPh>
    <rPh sb="5" eb="6">
      <t>ケイ</t>
    </rPh>
    <phoneticPr fontId="1"/>
  </si>
  <si>
    <t>2日目男女計</t>
    <rPh sb="1" eb="2">
      <t>ニチ</t>
    </rPh>
    <rPh sb="2" eb="3">
      <t>メ</t>
    </rPh>
    <rPh sb="3" eb="5">
      <t>ダンジョ</t>
    </rPh>
    <rPh sb="5" eb="6">
      <t>ケイ</t>
    </rPh>
    <phoneticPr fontId="1"/>
  </si>
  <si>
    <t>名</t>
    <rPh sb="0" eb="1">
      <t>メイ</t>
    </rPh>
    <phoneticPr fontId="1"/>
  </si>
  <si>
    <t>登録人数が６０名以上は</t>
    <rPh sb="0" eb="2">
      <t>トウロク</t>
    </rPh>
    <rPh sb="2" eb="4">
      <t>ニンズウ</t>
    </rPh>
    <rPh sb="7" eb="8">
      <t>メイ</t>
    </rPh>
    <rPh sb="8" eb="10">
      <t>イジョウ</t>
    </rPh>
    <phoneticPr fontId="1"/>
  </si>
  <si>
    <t>高跳・幅跳は、各２名まで、リレーは６名まで。</t>
    <rPh sb="0" eb="2">
      <t>タカトビ</t>
    </rPh>
    <rPh sb="3" eb="5">
      <t>ハバトビ</t>
    </rPh>
    <rPh sb="7" eb="8">
      <t>カク</t>
    </rPh>
    <rPh sb="8" eb="10">
      <t>ニメイ</t>
    </rPh>
    <rPh sb="18" eb="19">
      <t>メイ</t>
    </rPh>
    <phoneticPr fontId="1"/>
  </si>
  <si>
    <t>各１日合計30名以内。</t>
    <rPh sb="0" eb="1">
      <t>カク</t>
    </rPh>
    <rPh sb="1" eb="3">
      <t>イチニチ</t>
    </rPh>
    <rPh sb="3" eb="5">
      <t>ゴウケイ</t>
    </rPh>
    <rPh sb="7" eb="8">
      <t>メイ</t>
    </rPh>
    <rPh sb="8" eb="10">
      <t>イナイ</t>
    </rPh>
    <phoneticPr fontId="1"/>
  </si>
  <si>
    <t>その５０％まで。</t>
    <phoneticPr fontId="1"/>
  </si>
  <si>
    <t>１日目　総数</t>
    <rPh sb="1" eb="2">
      <t>ニチ</t>
    </rPh>
    <rPh sb="2" eb="3">
      <t>メ</t>
    </rPh>
    <rPh sb="4" eb="6">
      <t>ソウスウ</t>
    </rPh>
    <phoneticPr fontId="3"/>
  </si>
  <si>
    <t>２日目　総数</t>
    <rPh sb="1" eb="2">
      <t>ニチ</t>
    </rPh>
    <rPh sb="2" eb="3">
      <t>メ</t>
    </rPh>
    <rPh sb="4" eb="6">
      <t>ソウスウ</t>
    </rPh>
    <phoneticPr fontId="3"/>
  </si>
  <si>
    <t>B</t>
    <phoneticPr fontId="1"/>
  </si>
  <si>
    <t>3年男100m</t>
    <phoneticPr fontId="1"/>
  </si>
  <si>
    <t>WB1日目</t>
    <rPh sb="3" eb="5">
      <t>ニチメ</t>
    </rPh>
    <phoneticPr fontId="1"/>
  </si>
  <si>
    <t>WB2日目</t>
    <rPh sb="3" eb="5">
      <t>ニチメ</t>
    </rPh>
    <phoneticPr fontId="1"/>
  </si>
  <si>
    <t>古ケ崎中</t>
    <phoneticPr fontId="1"/>
  </si>
  <si>
    <t>金ケ作中</t>
    <phoneticPr fontId="1"/>
  </si>
  <si>
    <t>和名ケ谷中</t>
    <phoneticPr fontId="1"/>
  </si>
  <si>
    <t>光ケ丘中</t>
    <phoneticPr fontId="1"/>
  </si>
  <si>
    <t>大津ケ丘中</t>
    <phoneticPr fontId="1"/>
  </si>
  <si>
    <t xml:space="preserve"> </t>
    <phoneticPr fontId="1"/>
  </si>
  <si>
    <r>
      <t xml:space="preserve">添付送信先。
</t>
    </r>
    <r>
      <rPr>
        <b/>
        <sz val="14"/>
        <rFont val="ＭＳ ゴシック"/>
        <family val="3"/>
        <charset val="128"/>
      </rPr>
      <t>entry@mrk-tandf.jp</t>
    </r>
    <rPh sb="4" eb="5">
      <t>サキ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</si>
  <si>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</si>
  <si>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 xml:space="preserve">１日目種目 </t>
    <rPh sb="1" eb="2">
      <t>ニチ</t>
    </rPh>
    <rPh sb="2" eb="3">
      <t>メ</t>
    </rPh>
    <rPh sb="3" eb="4">
      <t>タネ</t>
    </rPh>
    <rPh sb="4" eb="5">
      <t>モク</t>
    </rPh>
    <phoneticPr fontId="3"/>
  </si>
  <si>
    <t xml:space="preserve">２日目種目 </t>
    <rPh sb="1" eb="2">
      <t>ニチ</t>
    </rPh>
    <rPh sb="2" eb="3">
      <t>メ</t>
    </rPh>
    <rPh sb="3" eb="4">
      <t>タネ</t>
    </rPh>
    <rPh sb="4" eb="5">
      <t>モク</t>
    </rPh>
    <phoneticPr fontId="3"/>
  </si>
  <si>
    <t>冊</t>
    <rPh sb="0" eb="1">
      <t>サツ</t>
    </rPh>
    <phoneticPr fontId="3"/>
  </si>
  <si>
    <t>プログラム購入予約冊数</t>
    <rPh sb="5" eb="7">
      <t>コウニュウ</t>
    </rPh>
    <rPh sb="7" eb="9">
      <t>ヨヤク</t>
    </rPh>
    <rPh sb="9" eb="11">
      <t>サッスウ</t>
    </rPh>
    <phoneticPr fontId="1"/>
  </si>
  <si>
    <t>プログラム購入冊数</t>
    <rPh sb="5" eb="7">
      <t>コウニュウ</t>
    </rPh>
    <rPh sb="7" eb="9">
      <t>サッスウ</t>
    </rPh>
    <phoneticPr fontId="3"/>
  </si>
  <si>
    <t>冊</t>
    <rPh sb="0" eb="1">
      <t>サツ</t>
    </rPh>
    <phoneticPr fontId="1"/>
  </si>
  <si>
    <t>本</t>
    <rPh sb="0" eb="1">
      <t>ホン</t>
    </rPh>
    <phoneticPr fontId="1"/>
  </si>
  <si>
    <t>当日の顧問･指導者･引率･他</t>
    <rPh sb="0" eb="2">
      <t>トウジツ</t>
    </rPh>
    <rPh sb="3" eb="5">
      <t>コモン</t>
    </rPh>
    <rPh sb="6" eb="9">
      <t>シドウシャ</t>
    </rPh>
    <rPh sb="10" eb="12">
      <t>インソツ</t>
    </rPh>
    <rPh sb="13" eb="14">
      <t>タ</t>
    </rPh>
    <phoneticPr fontId="1"/>
  </si>
  <si>
    <t>団　体　名</t>
    <rPh sb="0" eb="1">
      <t>ダン</t>
    </rPh>
    <rPh sb="2" eb="3">
      <t>タイ</t>
    </rPh>
    <rPh sb="4" eb="5">
      <t>メイ</t>
    </rPh>
    <phoneticPr fontId="20"/>
  </si>
  <si>
    <t>団　体　所　在　地</t>
    <rPh sb="0" eb="1">
      <t>ダン</t>
    </rPh>
    <rPh sb="2" eb="3">
      <t>カラダ</t>
    </rPh>
    <rPh sb="4" eb="5">
      <t>ショ</t>
    </rPh>
    <rPh sb="6" eb="7">
      <t>ザイ</t>
    </rPh>
    <rPh sb="8" eb="9">
      <t>チ</t>
    </rPh>
    <phoneticPr fontId="20"/>
  </si>
  <si>
    <t>所　属　長　名</t>
    <phoneticPr fontId="3"/>
  </si>
  <si>
    <t>リストバンド数集計（入場者数）</t>
    <rPh sb="6" eb="7">
      <t>スウ</t>
    </rPh>
    <rPh sb="7" eb="9">
      <t>シュウケイ</t>
    </rPh>
    <rPh sb="10" eb="12">
      <t>ニュウジョウ</t>
    </rPh>
    <rPh sb="12" eb="13">
      <t>シャ</t>
    </rPh>
    <rPh sb="13" eb="14">
      <t>スウ</t>
    </rPh>
    <phoneticPr fontId="3"/>
  </si>
  <si>
    <t>参加申込振込額計
（ﾌﾟﾛｸﾞﾗﾑ代含む）</t>
    <rPh sb="0" eb="2">
      <t>サンカ</t>
    </rPh>
    <rPh sb="2" eb="4">
      <t>モウシコミ</t>
    </rPh>
    <rPh sb="4" eb="6">
      <t>フリコミ</t>
    </rPh>
    <rPh sb="6" eb="7">
      <t>ガク</t>
    </rPh>
    <rPh sb="7" eb="8">
      <t>ケイ</t>
    </rPh>
    <rPh sb="17" eb="18">
      <t>ダイ</t>
    </rPh>
    <rPh sb="18" eb="19">
      <t>フク</t>
    </rPh>
    <phoneticPr fontId="3"/>
  </si>
  <si>
    <t>　　　プログラム一部、 ５００円、</t>
    <rPh sb="8" eb="10">
      <t>イチブ</t>
    </rPh>
    <rPh sb="15" eb="16">
      <t>エン</t>
    </rPh>
    <phoneticPr fontId="3"/>
  </si>
  <si>
    <r>
      <t xml:space="preserve">* 大会申込一覧表は、入力完了後確認。
</t>
    </r>
    <r>
      <rPr>
        <b/>
        <sz val="13"/>
        <color rgb="FFFF0000"/>
        <rFont val="ＭＳ Ｐゴシック"/>
        <family val="3"/>
        <charset val="128"/>
        <scheme val="minor"/>
      </rPr>
      <t>競技会当日、印刷して</t>
    </r>
    <r>
      <rPr>
        <b/>
        <sz val="12"/>
        <color rgb="FFFF0000"/>
        <rFont val="ＭＳ Ｐゴシック"/>
        <family val="3"/>
        <charset val="128"/>
      </rPr>
      <t>所属長印を押印、受付に提出。</t>
    </r>
    <r>
      <rPr>
        <sz val="13"/>
        <rFont val="ＭＳ Ｐゴシック"/>
        <family val="3"/>
        <charset val="128"/>
      </rPr>
      <t xml:space="preserve">
</t>
    </r>
    <rPh sb="2" eb="4">
      <t>タイカイ</t>
    </rPh>
    <rPh sb="4" eb="6">
      <t>モウシコミ</t>
    </rPh>
    <rPh sb="6" eb="8">
      <t>イチラン</t>
    </rPh>
    <rPh sb="8" eb="9">
      <t>ヒョウ</t>
    </rPh>
    <rPh sb="11" eb="13">
      <t>ニュウリョク</t>
    </rPh>
    <rPh sb="13" eb="15">
      <t>カンリョウ</t>
    </rPh>
    <rPh sb="15" eb="16">
      <t>ゴ</t>
    </rPh>
    <rPh sb="16" eb="18">
      <t>カクニン</t>
    </rPh>
    <rPh sb="27" eb="29">
      <t>インサツ</t>
    </rPh>
    <rPh sb="31" eb="34">
      <t>ショゾクチョウ</t>
    </rPh>
    <rPh sb="34" eb="35">
      <t>イン</t>
    </rPh>
    <rPh sb="36" eb="38">
      <t>オウイン</t>
    </rPh>
    <rPh sb="39" eb="41">
      <t>ウケツケ</t>
    </rPh>
    <phoneticPr fontId="3"/>
  </si>
  <si>
    <t xml:space="preserve"> ＮＡＮＳ２１Ｖ(WST)  EntryFile 2021 June 12.13_re</t>
    <phoneticPr fontId="3"/>
  </si>
  <si>
    <r>
      <t>入力完了ファイル名は、○○に</t>
    </r>
    <r>
      <rPr>
        <b/>
        <sz val="12"/>
        <color rgb="FFFF0000"/>
        <rFont val="ＭＳ ゴシック"/>
        <family val="3"/>
        <charset val="128"/>
      </rPr>
      <t>略称</t>
    </r>
    <r>
      <rPr>
        <b/>
        <sz val="12"/>
        <color indexed="10"/>
        <rFont val="ＭＳ ゴシック"/>
        <family val="3"/>
        <charset val="128"/>
      </rPr>
      <t>団体名を入力変更保存、</t>
    </r>
    <r>
      <rPr>
        <sz val="14"/>
        <rFont val="ＭＳ ゴシック"/>
        <family val="3"/>
        <charset val="128"/>
      </rPr>
      <t/>
    </r>
    <rPh sb="0" eb="2">
      <t>ニュウリョク</t>
    </rPh>
    <rPh sb="2" eb="4">
      <t>カンリョウ</t>
    </rPh>
    <rPh sb="14" eb="16">
      <t>リャクショウ</t>
    </rPh>
    <rPh sb="20" eb="22">
      <t>ニュウリョク</t>
    </rPh>
    <rPh sb="24" eb="26">
      <t>ホゾン</t>
    </rPh>
    <phoneticPr fontId="3"/>
  </si>
  <si>
    <t>第２０３回松戸市陸上競技記録会中学生大会</t>
    <rPh sb="4" eb="5">
      <t>カイ</t>
    </rPh>
    <rPh sb="5" eb="7">
      <t>マツド</t>
    </rPh>
    <rPh sb="7" eb="8">
      <t>シ</t>
    </rPh>
    <rPh sb="8" eb="10">
      <t>リクジョウ</t>
    </rPh>
    <rPh sb="10" eb="12">
      <t>キョウギ</t>
    </rPh>
    <rPh sb="12" eb="14">
      <t>キロク</t>
    </rPh>
    <rPh sb="14" eb="15">
      <t>カイ</t>
    </rPh>
    <rPh sb="15" eb="17">
      <t>チュウガク</t>
    </rPh>
    <rPh sb="17" eb="18">
      <t>セイ</t>
    </rPh>
    <rPh sb="18" eb="20">
      <t>タイカイ</t>
    </rPh>
    <phoneticPr fontId="3"/>
  </si>
  <si>
    <t>競技会名 　第２０３回松戸市陸上競技記録会  中学生大会
競 技 者 デ ー タ 入 力 シ ー ト</t>
    <rPh sb="6" eb="7">
      <t>ダイ</t>
    </rPh>
    <rPh sb="10" eb="11">
      <t>カイ</t>
    </rPh>
    <rPh sb="11" eb="13">
      <t>マツド</t>
    </rPh>
    <rPh sb="13" eb="14">
      <t>シ</t>
    </rPh>
    <rPh sb="14" eb="16">
      <t>リクジョウ</t>
    </rPh>
    <rPh sb="16" eb="18">
      <t>キョウギ</t>
    </rPh>
    <rPh sb="18" eb="20">
      <t>キロク</t>
    </rPh>
    <rPh sb="20" eb="21">
      <t>カイ</t>
    </rPh>
    <rPh sb="23" eb="26">
      <t>チュウガクセイ</t>
    </rPh>
    <rPh sb="26" eb="28">
      <t>タイカイ</t>
    </rPh>
    <rPh sb="41" eb="42">
      <t>イリ</t>
    </rPh>
    <rPh sb="43" eb="44">
      <t>チカラ</t>
    </rPh>
    <phoneticPr fontId="3"/>
  </si>
  <si>
    <t>第２０３回松戸市中学校陸上競技記録会　中学生大会</t>
    <rPh sb="0" eb="1">
      <t>ダイ</t>
    </rPh>
    <rPh sb="4" eb="5">
      <t>カイ</t>
    </rPh>
    <rPh sb="5" eb="7">
      <t>マツド</t>
    </rPh>
    <rPh sb="7" eb="8">
      <t>シ</t>
    </rPh>
    <rPh sb="8" eb="11">
      <t>チュウガッコウ</t>
    </rPh>
    <rPh sb="11" eb="13">
      <t>リクジョウ</t>
    </rPh>
    <rPh sb="13" eb="15">
      <t>キョウギ</t>
    </rPh>
    <rPh sb="15" eb="17">
      <t>キロク</t>
    </rPh>
    <rPh sb="17" eb="18">
      <t>カイ</t>
    </rPh>
    <rPh sb="19" eb="22">
      <t>チュウガクセイ</t>
    </rPh>
    <rPh sb="22" eb="24">
      <t>タイカイ</t>
    </rPh>
    <phoneticPr fontId="3"/>
  </si>
  <si>
    <t>Data
No</t>
    <phoneticPr fontId="1"/>
  </si>
  <si>
    <r>
      <t xml:space="preserve"> ⇒⇒ ○○中_２０３</t>
    </r>
    <r>
      <rPr>
        <sz val="18"/>
        <rFont val="HGP平成角ｺﾞｼｯｸ体W3"/>
        <family val="3"/>
        <charset val="128"/>
      </rPr>
      <t>rd Matsudo.xlsx</t>
    </r>
    <rPh sb="6" eb="7">
      <t>チュウ</t>
    </rPh>
    <phoneticPr fontId="3"/>
  </si>
  <si>
    <t>種目の選択入力は、競技者データの姓・性別・学年の全て選択入力後可能です。</t>
    <rPh sb="3" eb="5">
      <t>センタク</t>
    </rPh>
    <rPh sb="16" eb="17">
      <t>セイ</t>
    </rPh>
    <rPh sb="18" eb="20">
      <t>セイベツ</t>
    </rPh>
    <rPh sb="21" eb="23">
      <t>ガクネン</t>
    </rPh>
    <rPh sb="24" eb="25">
      <t>スベ</t>
    </rPh>
    <rPh sb="26" eb="28">
      <t>センタク</t>
    </rPh>
    <rPh sb="30" eb="31">
      <t>ゴ</t>
    </rPh>
    <rPh sb="31" eb="33">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</si>
</sst>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quot;¥&quot;#,##0_);[Red]\(&quot;¥&quot;#,##0\)"/>
    <numFmt numFmtId="177" formatCode="0_ "/>
    <numFmt numFmtId="178" formatCode="#;\-#;;@"/>
  </numFmts>
  <fonts count="99">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8"/>
      <name val="ＭＳ ゴシック"/>
      <family val="3"/>
      <charset val="128"/>
    </font>
    <font>
      <b/>
      <sz val="14"/>
      <name val="ＭＳ ゴシック"/>
      <family val="3"/>
      <charset val="128"/>
    </font>
    <font>
      <b/>
      <sz val="12"/>
      <color rgb="FF002060"/>
      <name val="ＭＳ ゴシック"/>
      <family val="3"/>
      <charset val="128"/>
    </font>
    <font>
      <sz val="14"/>
      <color indexed="8"/>
      <name val="ＭＳ ゴシック"/>
      <family val="3"/>
      <charset val="128"/>
    </font>
    <font>
      <b/>
      <sz val="11"/>
      <color rgb="FFFF0000"/>
      <name val="ＭＳ Ｐ明朝"/>
      <family val="1"/>
      <charset val="128"/>
    </font>
    <font>
      <sz val="10"/>
      <name val="ＭＳ Ｐゴシック"/>
      <family val="3"/>
      <charset val="128"/>
    </font>
    <font>
      <sz val="11"/>
      <color theme="0"/>
      <name val="ＭＳ Ｐゴシック"/>
      <family val="3"/>
      <charset val="128"/>
      <scheme val="minor"/>
    </font>
    <font>
      <sz val="11"/>
      <color theme="0"/>
      <name val="ＭＳ Ｐゴシック"/>
      <family val="3"/>
      <charset val="128"/>
    </font>
    <font>
      <sz val="9"/>
      <color theme="0"/>
      <name val="ＭＳ Ｐゴシック"/>
      <family val="3"/>
      <charset val="128"/>
    </font>
    <font>
      <b/>
      <sz val="12"/>
      <color indexed="8"/>
      <name val="ＭＳ ゴシック"/>
      <family val="3"/>
      <charset val="128"/>
    </font>
    <font>
      <sz val="9"/>
      <name val="ＭＳ ゴシック"/>
      <family val="3"/>
      <charset val="128"/>
    </font>
    <font>
      <b/>
      <sz val="12"/>
      <color rgb="FFFF0000"/>
      <name val="ＭＳ ゴシック"/>
      <family val="3"/>
      <charset val="128"/>
    </font>
    <font>
      <b/>
      <sz val="12"/>
      <color indexed="10"/>
      <name val="ＭＳ ゴシック"/>
      <family val="3"/>
      <charset val="128"/>
    </font>
    <font>
      <sz val="10"/>
      <color indexed="8"/>
      <name val="ＭＳ Ｐ明朝"/>
      <family val="1"/>
      <charset val="128"/>
    </font>
    <font>
      <b/>
      <sz val="11"/>
      <name val="ＭＳ ゴシック"/>
      <family val="3"/>
      <charset val="128"/>
    </font>
    <font>
      <sz val="14"/>
      <color indexed="8"/>
      <name val="ＭＳ Ｐゴシック"/>
      <family val="3"/>
      <charset val="128"/>
    </font>
    <font>
      <sz val="18"/>
      <name val="ＭＳ Ｐゴシック"/>
      <family val="3"/>
      <charset val="128"/>
    </font>
    <font>
      <sz val="11"/>
      <color theme="8" tint="0.79998168889431442"/>
      <name val="ＭＳ Ｐゴシック"/>
      <family val="3"/>
      <charset val="128"/>
    </font>
    <font>
      <strike/>
      <sz val="11"/>
      <name val="ＭＳ Ｐゴシック"/>
      <family val="3"/>
      <charset val="128"/>
    </font>
    <font>
      <b/>
      <sz val="12"/>
      <color rgb="FFFF0000"/>
      <name val="ＭＳ Ｐゴシック"/>
      <family val="3"/>
      <charset val="128"/>
    </font>
    <font>
      <b/>
      <sz val="13"/>
      <color rgb="FFFF0000"/>
      <name val="ＭＳ Ｐゴシック"/>
      <family val="3"/>
      <charset val="128"/>
      <scheme val="minor"/>
    </font>
    <font>
      <sz val="6"/>
      <color indexed="8"/>
      <name val="ＭＳ ゴシック"/>
      <family val="3"/>
      <charset val="128"/>
    </font>
    <font>
      <sz val="18"/>
      <name val="HGP平成角ｺﾞｼｯｸ体W3"/>
      <family val="3"/>
      <charset val="128"/>
    </font>
    <font>
      <sz val="7"/>
      <color theme="1"/>
      <name val="ＭＳ Ｐゴシック"/>
      <family val="3"/>
      <charset val="128"/>
      <scheme val="minor"/>
    </font>
    <font>
      <sz val="11"/>
      <color theme="0"/>
      <name val="ＭＳ ゴシック"/>
      <family val="3"/>
      <charset val="128"/>
    </font>
    <font>
      <b/>
      <sz val="13"/>
      <color theme="0"/>
      <name val="ＭＳ ゴシック"/>
      <family val="3"/>
      <charset val="128"/>
    </font>
    <font>
      <b/>
      <sz val="14"/>
      <color rgb="FF002060"/>
      <name val="ＭＳ ゴシック"/>
      <family val="3"/>
      <charset val="128"/>
    </font>
  </fonts>
  <fills count="30">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indexed="22"/>
      </patternFill>
    </fill>
    <fill>
      <patternFill patternType="gray125">
        <fgColor auto="1"/>
      </patternFill>
    </fill>
  </fills>
  <borders count="3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dotted">
        <color auto="1"/>
      </left>
      <right/>
      <top style="thin">
        <color indexed="64"/>
      </top>
      <bottom style="thin">
        <color indexed="64"/>
      </bottom>
      <diagonal/>
    </border>
    <border>
      <left style="thin">
        <color auto="1"/>
      </left>
      <right style="dashed">
        <color auto="1"/>
      </right>
      <top style="thin">
        <color auto="1"/>
      </top>
      <bottom style="dashed">
        <color auto="1"/>
      </bottom>
      <diagonal/>
    </border>
    <border>
      <left style="dotted">
        <color indexed="64"/>
      </left>
      <right style="thin">
        <color indexed="64"/>
      </right>
      <top style="thin">
        <color indexed="64"/>
      </top>
      <bottom style="thin">
        <color indexed="64"/>
      </bottom>
      <diagonal/>
    </border>
    <border>
      <left style="dashed">
        <color auto="1"/>
      </left>
      <right/>
      <top style="dashed">
        <color auto="1"/>
      </top>
      <bottom style="thin">
        <color auto="1"/>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dashed">
        <color indexed="64"/>
      </bottom>
      <diagonal/>
    </border>
    <border>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dotted">
        <color indexed="64"/>
      </left>
      <right style="dotted">
        <color indexed="64"/>
      </right>
      <top style="dotted">
        <color indexed="64"/>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ouble">
        <color theme="4" tint="-0.499984740745262"/>
      </right>
      <top style="thin">
        <color indexed="64"/>
      </top>
      <bottom/>
      <diagonal/>
    </border>
    <border>
      <left style="dotted">
        <color theme="4"/>
      </left>
      <right/>
      <top style="thin">
        <color auto="1"/>
      </top>
      <bottom/>
      <diagonal/>
    </border>
    <border>
      <left/>
      <right style="medium">
        <color indexed="64"/>
      </right>
      <top style="thin">
        <color indexed="64"/>
      </top>
      <bottom style="medium">
        <color indexed="64"/>
      </bottom>
      <diagonal/>
    </border>
    <border>
      <left/>
      <right style="medium">
        <color indexed="64"/>
      </right>
      <top style="dashed">
        <color rgb="FFFF0000"/>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uble">
        <color theme="4" tint="-0.499984740745262"/>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dotted">
        <color auto="1"/>
      </left>
      <right style="dotted">
        <color auto="1"/>
      </right>
      <top style="thin">
        <color auto="1"/>
      </top>
      <bottom style="dotted">
        <color auto="1"/>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auto="1"/>
      </right>
      <top/>
      <bottom style="thin">
        <color indexed="64"/>
      </bottom>
      <diagonal/>
    </border>
    <border>
      <left style="dashed">
        <color indexed="64"/>
      </left>
      <right/>
      <top style="dashed">
        <color indexed="64"/>
      </top>
      <bottom style="medium">
        <color indexed="64"/>
      </bottom>
      <diagonal/>
    </border>
    <border>
      <left/>
      <right style="dotted">
        <color indexed="64"/>
      </right>
      <top style="dotted">
        <color indexed="64"/>
      </top>
      <bottom/>
      <diagonal/>
    </border>
    <border>
      <left style="thin">
        <color auto="1"/>
      </left>
      <right style="dashed">
        <color auto="1"/>
      </right>
      <top/>
      <bottom style="dashed">
        <color auto="1"/>
      </bottom>
      <diagonal/>
    </border>
    <border>
      <left style="dashed">
        <color auto="1"/>
      </left>
      <right/>
      <top/>
      <bottom style="dashed">
        <color auto="1"/>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style="dotted">
        <color indexed="64"/>
      </right>
      <top/>
      <bottom/>
      <diagonal/>
    </border>
    <border>
      <left style="dotted">
        <color indexed="64"/>
      </left>
      <right style="medium">
        <color indexed="64"/>
      </right>
      <top style="dotted">
        <color indexed="64"/>
      </top>
      <bottom/>
      <diagonal/>
    </border>
    <border>
      <left style="dotted">
        <color auto="1"/>
      </left>
      <right style="dotted">
        <color auto="1"/>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dashed">
        <color auto="1"/>
      </right>
      <top style="thin">
        <color auto="1"/>
      </top>
      <bottom style="dashed">
        <color auto="1"/>
      </bottom>
      <diagonal/>
    </border>
    <border>
      <left/>
      <right style="medium">
        <color theme="1"/>
      </right>
      <top style="thin">
        <color auto="1"/>
      </top>
      <bottom style="dashed">
        <color auto="1"/>
      </bottom>
      <diagonal/>
    </border>
    <border>
      <left style="medium">
        <color theme="1"/>
      </left>
      <right style="dashed">
        <color auto="1"/>
      </right>
      <top style="dashed">
        <color auto="1"/>
      </top>
      <bottom style="thin">
        <color auto="1"/>
      </bottom>
      <diagonal/>
    </border>
    <border>
      <left/>
      <right style="medium">
        <color theme="1"/>
      </right>
      <top style="dashed">
        <color auto="1"/>
      </top>
      <bottom style="thin">
        <color auto="1"/>
      </bottom>
      <diagonal/>
    </border>
    <border>
      <left style="medium">
        <color theme="1"/>
      </left>
      <right style="dashed">
        <color auto="1"/>
      </right>
      <top style="thin">
        <color indexed="64"/>
      </top>
      <bottom style="medium">
        <color theme="1"/>
      </bottom>
      <diagonal/>
    </border>
    <border>
      <left style="dashed">
        <color auto="1"/>
      </left>
      <right/>
      <top style="thin">
        <color auto="1"/>
      </top>
      <bottom style="medium">
        <color theme="1"/>
      </bottom>
      <diagonal/>
    </border>
    <border>
      <left/>
      <right style="thin">
        <color indexed="64"/>
      </right>
      <top style="thin">
        <color indexed="64"/>
      </top>
      <bottom style="medium">
        <color theme="1"/>
      </bottom>
      <diagonal/>
    </border>
    <border>
      <left/>
      <right style="dashed">
        <color auto="1"/>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dotted">
        <color auto="1"/>
      </right>
      <top style="thin">
        <color indexed="64"/>
      </top>
      <bottom style="thin">
        <color indexed="64"/>
      </bottom>
      <diagonal/>
    </border>
    <border>
      <left style="medium">
        <color theme="1"/>
      </left>
      <right style="hair">
        <color indexed="64"/>
      </right>
      <top style="thin">
        <color indexed="64"/>
      </top>
      <bottom style="hair">
        <color indexed="64"/>
      </bottom>
      <diagonal/>
    </border>
    <border>
      <left/>
      <right style="medium">
        <color theme="1"/>
      </right>
      <top style="thin">
        <color indexed="64"/>
      </top>
      <bottom style="hair">
        <color indexed="64"/>
      </bottom>
      <diagonal/>
    </border>
    <border>
      <left style="medium">
        <color theme="1"/>
      </left>
      <right style="hair">
        <color indexed="64"/>
      </right>
      <top style="hair">
        <color indexed="64"/>
      </top>
      <bottom style="hair">
        <color indexed="64"/>
      </bottom>
      <diagonal/>
    </border>
    <border>
      <left/>
      <right style="medium">
        <color theme="1"/>
      </right>
      <top style="hair">
        <color indexed="64"/>
      </top>
      <bottom style="hair">
        <color indexed="64"/>
      </bottom>
      <diagonal/>
    </border>
    <border>
      <left style="medium">
        <color theme="1"/>
      </left>
      <right style="hair">
        <color indexed="64"/>
      </right>
      <top style="hair">
        <color indexed="64"/>
      </top>
      <bottom style="thin">
        <color indexed="64"/>
      </bottom>
      <diagonal/>
    </border>
    <border>
      <left/>
      <right style="medium">
        <color theme="1"/>
      </right>
      <top style="hair">
        <color indexed="64"/>
      </top>
      <bottom style="thin">
        <color indexed="64"/>
      </bottom>
      <diagonal/>
    </border>
    <border>
      <left style="medium">
        <color theme="1"/>
      </left>
      <right style="hair">
        <color indexed="64"/>
      </right>
      <top style="thin">
        <color indexed="64"/>
      </top>
      <bottom/>
      <diagonal/>
    </border>
    <border>
      <left style="medium">
        <color theme="1"/>
      </left>
      <right style="hair">
        <color indexed="64"/>
      </right>
      <top/>
      <bottom style="hair">
        <color indexed="64"/>
      </bottom>
      <diagonal/>
    </border>
    <border>
      <left style="medium">
        <color theme="1"/>
      </left>
      <right style="hair">
        <color indexed="64"/>
      </right>
      <top style="thin">
        <color indexed="64"/>
      </top>
      <bottom style="thin">
        <color indexed="64"/>
      </bottom>
      <diagonal/>
    </border>
    <border>
      <left style="medium">
        <color theme="1"/>
      </left>
      <right style="hair">
        <color indexed="64"/>
      </right>
      <top/>
      <bottom style="thin">
        <color indexed="64"/>
      </bottom>
      <diagonal/>
    </border>
    <border>
      <left style="medium">
        <color theme="1"/>
      </left>
      <right/>
      <top/>
      <bottom/>
      <diagonal/>
    </border>
    <border>
      <left/>
      <right style="medium">
        <color theme="1"/>
      </right>
      <top/>
      <bottom/>
      <diagonal/>
    </border>
    <border>
      <left/>
      <right style="medium">
        <color theme="1"/>
      </right>
      <top style="thin">
        <color indexed="64"/>
      </top>
      <bottom/>
      <diagonal/>
    </border>
    <border>
      <left style="medium">
        <color theme="1"/>
      </left>
      <right style="dotted">
        <color auto="1"/>
      </right>
      <top style="thin">
        <color indexed="64"/>
      </top>
      <bottom style="dotted">
        <color auto="1"/>
      </bottom>
      <diagonal/>
    </border>
    <border>
      <left style="medium">
        <color theme="1"/>
      </left>
      <right style="dotted">
        <color auto="1"/>
      </right>
      <top style="dotted">
        <color auto="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style="thin">
        <color indexed="64"/>
      </right>
      <top style="dashed">
        <color rgb="FFFF0000"/>
      </top>
      <bottom/>
      <diagonal/>
    </border>
    <border>
      <left style="thin">
        <color indexed="64"/>
      </left>
      <right/>
      <top style="dashed">
        <color rgb="FFFF0000"/>
      </top>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double">
        <color theme="4" tint="-0.499984740745262"/>
      </left>
      <right style="thin">
        <color indexed="64"/>
      </right>
      <top style="medium">
        <color indexed="64"/>
      </top>
      <bottom/>
      <diagonal/>
    </border>
    <border>
      <left style="double">
        <color theme="4" tint="-0.499984740745262"/>
      </left>
      <right style="thin">
        <color indexed="64"/>
      </right>
      <top/>
      <bottom/>
      <diagonal/>
    </border>
    <border>
      <left style="double">
        <color theme="4" tint="-0.499984740745262"/>
      </left>
      <right style="thin">
        <color indexed="64"/>
      </right>
      <top/>
      <bottom style="double">
        <color theme="4" tint="-0.499984740745262"/>
      </bottom>
      <diagonal/>
    </border>
    <border>
      <left style="double">
        <color theme="4" tint="-0.499984740745262"/>
      </left>
      <right/>
      <top style="medium">
        <color indexed="64"/>
      </top>
      <bottom/>
      <diagonal/>
    </border>
    <border>
      <left style="double">
        <color theme="4" tint="-0.499984740745262"/>
      </left>
      <right/>
      <top/>
      <bottom/>
      <diagonal/>
    </border>
    <border>
      <left style="double">
        <color theme="4" tint="-0.499984740745262"/>
      </left>
      <right/>
      <top style="thin">
        <color indexed="64"/>
      </top>
      <bottom/>
      <diagonal/>
    </border>
    <border>
      <left style="double">
        <color theme="4" tint="-0.499984740745262"/>
      </left>
      <right/>
      <top/>
      <bottom style="double">
        <color indexed="64"/>
      </bottom>
      <diagonal/>
    </border>
    <border>
      <left/>
      <right style="double">
        <color theme="4" tint="-0.499984740745262"/>
      </right>
      <top/>
      <bottom style="double">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thin">
        <color indexed="64"/>
      </right>
      <top style="medium">
        <color indexed="64"/>
      </top>
      <bottom/>
      <diagonal/>
    </border>
    <border>
      <left style="double">
        <color theme="4" tint="-0.499984740745262"/>
      </left>
      <right/>
      <top style="double">
        <color theme="4" tint="-0.499984740745262"/>
      </top>
      <bottom style="dotted">
        <color indexed="64"/>
      </bottom>
      <diagonal/>
    </border>
    <border>
      <left/>
      <right/>
      <top style="double">
        <color theme="4" tint="-0.499984740745262"/>
      </top>
      <bottom style="dotted">
        <color indexed="64"/>
      </bottom>
      <diagonal/>
    </border>
    <border>
      <left/>
      <right style="double">
        <color theme="4" tint="-0.499984740745262"/>
      </right>
      <top style="double">
        <color theme="4" tint="-0.499984740745262"/>
      </top>
      <bottom style="dotted">
        <color indexed="64"/>
      </bottom>
      <diagonal/>
    </border>
    <border>
      <left style="double">
        <color theme="4" tint="-0.499984740745262"/>
      </left>
      <right/>
      <top style="dotted">
        <color auto="1"/>
      </top>
      <bottom style="dotted">
        <color auto="1"/>
      </bottom>
      <diagonal/>
    </border>
    <border>
      <left/>
      <right style="double">
        <color theme="4" tint="-0.499984740745262"/>
      </right>
      <top style="dotted">
        <color auto="1"/>
      </top>
      <bottom style="dotted">
        <color auto="1"/>
      </bottom>
      <diagonal/>
    </border>
    <border>
      <left style="double">
        <color theme="4" tint="-0.499984740745262"/>
      </left>
      <right/>
      <top style="dotted">
        <color indexed="64"/>
      </top>
      <bottom style="double">
        <color theme="4" tint="-0.499984740745262"/>
      </bottom>
      <diagonal/>
    </border>
    <border>
      <left/>
      <right/>
      <top style="dotted">
        <color indexed="64"/>
      </top>
      <bottom style="double">
        <color theme="4" tint="-0.499984740745262"/>
      </bottom>
      <diagonal/>
    </border>
    <border>
      <left/>
      <right style="double">
        <color theme="4" tint="-0.499984740745262"/>
      </right>
      <top style="dotted">
        <color indexed="64"/>
      </top>
      <bottom style="double">
        <color theme="4" tint="-0.499984740745262"/>
      </bottom>
      <diagonal/>
    </border>
    <border>
      <left style="double">
        <color theme="4" tint="-0.499984740745262"/>
      </left>
      <right/>
      <top style="double">
        <color theme="4" tint="-0.499984740745262"/>
      </top>
      <bottom/>
      <diagonal/>
    </border>
    <border>
      <left/>
      <right/>
      <top style="double">
        <color theme="4" tint="-0.499984740745262"/>
      </top>
      <bottom/>
      <diagonal/>
    </border>
    <border>
      <left/>
      <right style="double">
        <color theme="4" tint="-0.499984740745262"/>
      </right>
      <top style="double">
        <color theme="4" tint="-0.499984740745262"/>
      </top>
      <bottom/>
      <diagonal/>
    </border>
    <border>
      <left style="double">
        <color theme="4" tint="-0.499984740745262"/>
      </left>
      <right/>
      <top style="thin">
        <color indexed="64"/>
      </top>
      <bottom style="dotted">
        <color indexed="64"/>
      </bottom>
      <diagonal/>
    </border>
    <border>
      <left/>
      <right style="double">
        <color theme="4" tint="-0.499984740745262"/>
      </right>
      <top style="thin">
        <color indexed="64"/>
      </top>
      <bottom style="dotted">
        <color indexed="64"/>
      </bottom>
      <diagonal/>
    </border>
    <border>
      <left style="double">
        <color theme="4" tint="-0.499984740745262"/>
      </left>
      <right/>
      <top style="dotted">
        <color auto="1"/>
      </top>
      <bottom/>
      <diagonal/>
    </border>
    <border>
      <left/>
      <right style="double">
        <color theme="4" tint="-0.499984740745262"/>
      </right>
      <top style="dotted">
        <color auto="1"/>
      </top>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872">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47" fillId="0" borderId="0" xfId="0" applyFont="1" applyAlignment="1">
      <alignment horizontal="left" vertical="center"/>
    </xf>
    <xf numFmtId="0" fontId="47" fillId="0" borderId="0" xfId="0" applyFont="1" applyAlignment="1">
      <alignment horizontal="center" vertical="center"/>
    </xf>
    <xf numFmtId="0" fontId="47" fillId="0" borderId="0" xfId="0" applyFont="1">
      <alignment vertical="center"/>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71" xfId="2" applyFont="1" applyFill="1" applyBorder="1" applyAlignment="1" applyProtection="1">
      <alignment horizontal="center" vertical="center"/>
      <protection hidden="1"/>
    </xf>
    <xf numFmtId="0" fontId="6" fillId="16" borderId="115" xfId="2" applyFont="1" applyFill="1" applyBorder="1" applyAlignment="1" applyProtection="1">
      <alignment horizontal="right" vertical="center"/>
      <protection hidden="1"/>
    </xf>
    <xf numFmtId="49" fontId="6" fillId="16" borderId="115"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12" xfId="2" applyNumberFormat="1" applyFont="1" applyFill="1" applyBorder="1" applyAlignment="1" applyProtection="1">
      <alignment horizontal="left" vertical="center"/>
      <protection hidden="1"/>
    </xf>
    <xf numFmtId="49" fontId="6" fillId="16" borderId="112"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16" xfId="2" applyNumberFormat="1" applyFont="1" applyFill="1" applyBorder="1" applyAlignment="1" applyProtection="1">
      <alignment horizontal="center" vertical="center"/>
      <protection hidden="1"/>
    </xf>
    <xf numFmtId="49" fontId="6" fillId="16" borderId="116" xfId="2" applyNumberFormat="1" applyFont="1" applyFill="1" applyBorder="1" applyAlignment="1" applyProtection="1">
      <alignment horizontal="right" vertical="center"/>
      <protection hidden="1"/>
    </xf>
    <xf numFmtId="49" fontId="6" fillId="16" borderId="117" xfId="2" applyNumberFormat="1" applyFont="1" applyFill="1" applyBorder="1" applyAlignment="1" applyProtection="1">
      <alignment horizontal="center" vertical="center"/>
      <protection hidden="1"/>
    </xf>
    <xf numFmtId="0" fontId="48" fillId="0" borderId="0" xfId="0" applyFont="1" applyProtection="1">
      <alignment vertical="center"/>
      <protection hidden="1"/>
    </xf>
    <xf numFmtId="0" fontId="34"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4" xfId="2" applyFont="1" applyFill="1" applyBorder="1" applyAlignment="1" applyProtection="1">
      <alignment vertical="center"/>
      <protection hidden="1"/>
    </xf>
    <xf numFmtId="0" fontId="8" fillId="3" borderId="84"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5" fillId="16" borderId="26" xfId="2" applyFont="1" applyFill="1" applyBorder="1" applyAlignment="1" applyProtection="1">
      <alignment horizontal="left" vertical="center" shrinkToFit="1"/>
      <protection hidden="1"/>
    </xf>
    <xf numFmtId="49" fontId="44" fillId="16" borderId="28" xfId="2" applyNumberFormat="1" applyFont="1" applyFill="1" applyBorder="1" applyAlignment="1" applyProtection="1">
      <alignment horizontal="right" vertical="center"/>
      <protection hidden="1"/>
    </xf>
    <xf numFmtId="49" fontId="25" fillId="16" borderId="28" xfId="2" applyNumberFormat="1" applyFont="1" applyFill="1" applyBorder="1" applyAlignment="1" applyProtection="1">
      <alignment horizontal="center" vertical="center"/>
      <protection hidden="1"/>
    </xf>
    <xf numFmtId="49" fontId="6" fillId="8" borderId="59"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5" fillId="16" borderId="85" xfId="2" applyFont="1" applyFill="1" applyBorder="1" applyAlignment="1" applyProtection="1">
      <alignment horizontal="left" vertical="center" shrinkToFit="1"/>
      <protection hidden="1"/>
    </xf>
    <xf numFmtId="49" fontId="44" fillId="16" borderId="120" xfId="2" applyNumberFormat="1" applyFont="1" applyFill="1" applyBorder="1" applyAlignment="1" applyProtection="1">
      <alignment horizontal="right" vertical="center"/>
      <protection hidden="1"/>
    </xf>
    <xf numFmtId="49" fontId="25" fillId="16" borderId="120" xfId="2" quotePrefix="1"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33" xfId="2" applyFont="1" applyFill="1" applyBorder="1" applyAlignment="1" applyProtection="1">
      <alignment horizontal="center" vertical="center" shrinkToFit="1"/>
      <protection hidden="1"/>
    </xf>
    <xf numFmtId="49" fontId="6" fillId="8" borderId="35"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60" xfId="2" applyNumberFormat="1" applyFont="1" applyFill="1" applyBorder="1" applyAlignment="1" applyProtection="1">
      <alignment horizontal="center" vertical="center"/>
      <protection hidden="1"/>
    </xf>
    <xf numFmtId="0" fontId="14" fillId="0" borderId="59"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center" vertical="center"/>
      <protection hidden="1"/>
    </xf>
    <xf numFmtId="0" fontId="14" fillId="0" borderId="56" xfId="2" applyNumberFormat="1" applyFont="1" applyFill="1" applyBorder="1" applyAlignment="1" applyProtection="1">
      <alignment horizontal="center" vertical="center"/>
      <protection hidden="1"/>
    </xf>
    <xf numFmtId="0" fontId="14" fillId="0" borderId="63" xfId="2" applyNumberFormat="1" applyFont="1" applyFill="1" applyBorder="1" applyAlignment="1" applyProtection="1">
      <alignment horizontal="center" vertical="center"/>
      <protection hidden="1"/>
    </xf>
    <xf numFmtId="0" fontId="14" fillId="0" borderId="34"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51" fillId="0" borderId="0" xfId="0" applyFont="1" applyProtection="1">
      <alignment vertical="center"/>
      <protection hidden="1"/>
    </xf>
    <xf numFmtId="0" fontId="51" fillId="0" borderId="0" xfId="0" applyFont="1" applyBorder="1" applyProtection="1">
      <alignment vertical="center"/>
      <protection hidden="1"/>
    </xf>
    <xf numFmtId="0" fontId="52" fillId="0" borderId="0" xfId="0" applyFont="1" applyProtection="1">
      <alignment vertical="center"/>
      <protection hidden="1"/>
    </xf>
    <xf numFmtId="0" fontId="52" fillId="0" borderId="0" xfId="0" applyFont="1" applyAlignment="1" applyProtection="1">
      <alignment horizontal="center" vertical="center"/>
      <protection hidden="1"/>
    </xf>
    <xf numFmtId="0" fontId="35" fillId="0" borderId="0" xfId="0" applyFont="1" applyFill="1" applyBorder="1" applyProtection="1">
      <alignment vertical="center"/>
      <protection hidden="1"/>
    </xf>
    <xf numFmtId="0" fontId="0" fillId="0" borderId="72" xfId="0" applyBorder="1" applyAlignment="1" applyProtection="1">
      <alignment vertical="center"/>
      <protection hidden="1"/>
    </xf>
    <xf numFmtId="0" fontId="35" fillId="0" borderId="74" xfId="0" applyFont="1" applyFill="1" applyBorder="1" applyProtection="1">
      <alignment vertical="center"/>
      <protection hidden="1"/>
    </xf>
    <xf numFmtId="0" fontId="0" fillId="0" borderId="118" xfId="0" applyBorder="1" applyProtection="1">
      <alignment vertical="center"/>
      <protection hidden="1"/>
    </xf>
    <xf numFmtId="0" fontId="35" fillId="0" borderId="119" xfId="0" applyFont="1" applyFill="1" applyBorder="1" applyProtection="1">
      <alignment vertical="center"/>
      <protection hidden="1"/>
    </xf>
    <xf numFmtId="0" fontId="0" fillId="0" borderId="75" xfId="0" applyBorder="1" applyProtection="1">
      <alignment vertical="center"/>
      <protection hidden="1"/>
    </xf>
    <xf numFmtId="0" fontId="35" fillId="0" borderId="76" xfId="0" applyFont="1" applyFill="1" applyBorder="1" applyProtection="1">
      <alignment vertical="center"/>
      <protection hidden="1"/>
    </xf>
    <xf numFmtId="0" fontId="39" fillId="0" borderId="72" xfId="0" applyFont="1" applyBorder="1" applyProtection="1">
      <alignment vertical="center"/>
      <protection hidden="1"/>
    </xf>
    <xf numFmtId="0" fontId="40" fillId="0" borderId="74" xfId="0" applyFont="1" applyBorder="1" applyProtection="1">
      <alignment vertical="center"/>
      <protection hidden="1"/>
    </xf>
    <xf numFmtId="0" fontId="39" fillId="0" borderId="118" xfId="0" applyFont="1" applyBorder="1" applyProtection="1">
      <alignment vertical="center"/>
      <protection hidden="1"/>
    </xf>
    <xf numFmtId="0" fontId="40" fillId="0" borderId="119" xfId="0" applyFont="1" applyBorder="1" applyProtection="1">
      <alignment vertical="center"/>
      <protection hidden="1"/>
    </xf>
    <xf numFmtId="0" fontId="39" fillId="0" borderId="138" xfId="0" applyFont="1" applyBorder="1" applyProtection="1">
      <alignment vertical="center"/>
      <protection hidden="1"/>
    </xf>
    <xf numFmtId="0" fontId="40" fillId="0" borderId="139" xfId="0" applyFont="1" applyBorder="1" applyProtection="1">
      <alignment vertical="center"/>
      <protection hidden="1"/>
    </xf>
    <xf numFmtId="0" fontId="35" fillId="0" borderId="119"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6" xfId="0" applyFont="1" applyBorder="1" applyProtection="1">
      <alignment vertical="center"/>
      <protection hidden="1"/>
    </xf>
    <xf numFmtId="49" fontId="25" fillId="16" borderId="59" xfId="2" applyNumberFormat="1" applyFont="1" applyFill="1" applyBorder="1" applyAlignment="1" applyProtection="1">
      <alignment horizontal="center" vertical="center"/>
      <protection hidden="1"/>
    </xf>
    <xf numFmtId="49" fontId="25" fillId="16" borderId="152" xfId="2" quotePrefix="1" applyNumberFormat="1"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7" fillId="19" borderId="160" xfId="2" applyFont="1" applyFill="1" applyBorder="1" applyAlignment="1" applyProtection="1">
      <alignment horizontal="center" vertical="center" wrapText="1"/>
      <protection hidden="1"/>
    </xf>
    <xf numFmtId="176" fontId="23" fillId="0" borderId="118" xfId="2" applyNumberFormat="1" applyFont="1" applyFill="1" applyBorder="1" applyAlignment="1" applyProtection="1">
      <alignment vertical="center" shrinkToFit="1"/>
      <protection hidden="1"/>
    </xf>
    <xf numFmtId="0" fontId="14" fillId="0" borderId="118"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19" xfId="2" applyFont="1" applyFill="1" applyBorder="1" applyAlignment="1" applyProtection="1">
      <alignment horizontal="left" vertical="center"/>
      <protection hidden="1"/>
    </xf>
    <xf numFmtId="0" fontId="14" fillId="8" borderId="167" xfId="2" applyFont="1" applyFill="1" applyBorder="1" applyAlignment="1" applyProtection="1">
      <alignment horizontal="center" vertical="center" shrinkToFit="1"/>
      <protection hidden="1"/>
    </xf>
    <xf numFmtId="0" fontId="14" fillId="0" borderId="121" xfId="2" applyNumberFormat="1" applyFont="1" applyFill="1" applyBorder="1" applyAlignment="1" applyProtection="1">
      <alignment horizontal="center" vertical="center"/>
      <protection hidden="1"/>
    </xf>
    <xf numFmtId="0" fontId="14" fillId="0" borderId="152" xfId="2" applyNumberFormat="1" applyFont="1" applyFill="1" applyBorder="1" applyAlignment="1" applyProtection="1">
      <alignment horizontal="center" vertical="center"/>
      <protection hidden="1"/>
    </xf>
    <xf numFmtId="0" fontId="14" fillId="0" borderId="122" xfId="2" applyNumberFormat="1" applyFont="1" applyFill="1" applyBorder="1" applyAlignment="1" applyProtection="1">
      <alignment horizontal="center" vertical="center"/>
      <protection hidden="1"/>
    </xf>
    <xf numFmtId="0" fontId="8" fillId="0" borderId="16" xfId="2" applyFont="1" applyFill="1" applyBorder="1" applyAlignment="1" applyProtection="1">
      <alignment horizontal="center" vertical="center"/>
      <protection hidden="1"/>
    </xf>
    <xf numFmtId="49" fontId="6" fillId="0" borderId="9" xfId="2" applyNumberFormat="1" applyFont="1" applyFill="1" applyBorder="1" applyAlignment="1" applyProtection="1">
      <alignment horizontal="left" vertical="center" shrinkToFit="1"/>
      <protection hidden="1"/>
    </xf>
    <xf numFmtId="0" fontId="6" fillId="0" borderId="29" xfId="2" applyFont="1" applyFill="1" applyBorder="1" applyAlignment="1" applyProtection="1">
      <alignment horizontal="center" vertical="center" shrinkToFit="1"/>
      <protection hidden="1"/>
    </xf>
    <xf numFmtId="49" fontId="6" fillId="0" borderId="28" xfId="2" applyNumberFormat="1" applyFont="1" applyFill="1" applyBorder="1" applyAlignment="1" applyProtection="1">
      <alignment horizontal="center" vertical="center"/>
      <protection hidden="1"/>
    </xf>
    <xf numFmtId="49" fontId="6" fillId="0" borderId="8" xfId="2" applyNumberFormat="1" applyFont="1" applyFill="1" applyBorder="1" applyAlignment="1" applyProtection="1">
      <alignment horizontal="left" vertical="center" shrinkToFit="1"/>
      <protection hidden="1"/>
    </xf>
    <xf numFmtId="49" fontId="6" fillId="0" borderId="11" xfId="2" quotePrefix="1" applyNumberFormat="1" applyFont="1" applyFill="1" applyBorder="1" applyAlignment="1" applyProtection="1">
      <alignment horizontal="center" vertical="center"/>
      <protection hidden="1"/>
    </xf>
    <xf numFmtId="49" fontId="6" fillId="0" borderId="35" xfId="2" quotePrefix="1" applyNumberFormat="1" applyFont="1" applyFill="1" applyBorder="1" applyAlignment="1" applyProtection="1">
      <alignment horizontal="center" vertical="center"/>
      <protection hidden="1"/>
    </xf>
    <xf numFmtId="0" fontId="58" fillId="0" borderId="0" xfId="2" applyFont="1" applyFill="1" applyAlignment="1" applyProtection="1">
      <alignment vertical="center" wrapText="1"/>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34" fillId="0" borderId="0" xfId="2" applyFont="1" applyFill="1" applyAlignment="1" applyProtection="1">
      <alignment vertical="center" wrapText="1"/>
      <protection hidden="1"/>
    </xf>
    <xf numFmtId="0" fontId="46" fillId="0" borderId="0" xfId="2" applyFont="1" applyFill="1" applyBorder="1" applyAlignment="1" applyProtection="1">
      <alignment vertical="center" wrapText="1"/>
      <protection hidden="1"/>
    </xf>
    <xf numFmtId="0" fontId="46" fillId="0" borderId="6" xfId="2" applyFont="1" applyFill="1" applyBorder="1" applyAlignment="1" applyProtection="1">
      <alignment vertical="center" wrapText="1"/>
      <protection hidden="1"/>
    </xf>
    <xf numFmtId="0" fontId="46" fillId="0" borderId="0" xfId="2" applyFont="1" applyFill="1" applyBorder="1" applyAlignment="1" applyProtection="1">
      <alignment horizontal="center" vertical="center" wrapText="1"/>
      <protection hidden="1"/>
    </xf>
    <xf numFmtId="49" fontId="25" fillId="16" borderId="153" xfId="2" applyNumberFormat="1" applyFont="1" applyFill="1" applyBorder="1" applyAlignment="1" applyProtection="1">
      <alignment horizontal="center" vertical="center"/>
      <protection hidden="1"/>
    </xf>
    <xf numFmtId="49" fontId="25" fillId="16" borderId="154" xfId="2" quotePrefix="1" applyNumberFormat="1" applyFont="1" applyFill="1" applyBorder="1" applyAlignment="1" applyProtection="1">
      <alignment horizontal="center" vertical="center"/>
      <protection hidden="1"/>
    </xf>
    <xf numFmtId="0" fontId="64" fillId="24" borderId="1" xfId="0" applyFont="1" applyFill="1" applyBorder="1" applyAlignment="1">
      <alignment horizontal="center" vertical="center" wrapText="1"/>
    </xf>
    <xf numFmtId="0" fontId="47" fillId="2" borderId="1" xfId="1" applyFont="1" applyFill="1" applyBorder="1" applyAlignment="1">
      <alignment horizontal="center" vertical="center"/>
    </xf>
    <xf numFmtId="0" fontId="47" fillId="2" borderId="1" xfId="1" applyFont="1" applyFill="1" applyBorder="1" applyAlignment="1">
      <alignment horizontal="center" vertical="center" wrapText="1"/>
    </xf>
    <xf numFmtId="0" fontId="47" fillId="3" borderId="1" xfId="1" applyFont="1" applyFill="1" applyBorder="1" applyAlignment="1">
      <alignment horizontal="center" vertical="center"/>
    </xf>
    <xf numFmtId="0" fontId="47" fillId="3" borderId="1" xfId="1" applyFont="1" applyFill="1" applyBorder="1" applyAlignment="1">
      <alignment horizontal="center" vertical="center" wrapText="1"/>
    </xf>
    <xf numFmtId="0" fontId="64" fillId="17" borderId="1" xfId="0" applyFont="1" applyFill="1" applyBorder="1" applyAlignment="1">
      <alignment horizontal="center" vertical="center"/>
    </xf>
    <xf numFmtId="0" fontId="64" fillId="17" borderId="1" xfId="0" applyFont="1" applyFill="1" applyBorder="1" applyAlignment="1">
      <alignment vertical="center"/>
    </xf>
    <xf numFmtId="0" fontId="64" fillId="0" borderId="0" xfId="0" applyFont="1">
      <alignment vertical="center"/>
    </xf>
    <xf numFmtId="0" fontId="64" fillId="4" borderId="1" xfId="0" applyFont="1" applyFill="1" applyBorder="1" applyAlignment="1">
      <alignment horizontal="center" vertical="center"/>
    </xf>
    <xf numFmtId="0" fontId="64" fillId="0" borderId="0" xfId="0" applyFont="1" applyAlignment="1">
      <alignment horizontal="center" vertical="center"/>
    </xf>
    <xf numFmtId="0" fontId="64" fillId="5" borderId="1" xfId="0" applyFont="1" applyFill="1" applyBorder="1" applyAlignment="1">
      <alignment horizontal="center" vertical="center"/>
    </xf>
    <xf numFmtId="0" fontId="0" fillId="0" borderId="0" xfId="0" applyAlignment="1">
      <alignment horizontal="right" vertical="center"/>
    </xf>
    <xf numFmtId="0" fontId="0" fillId="22" borderId="0" xfId="0" applyFill="1" applyBorder="1" applyAlignment="1">
      <alignment horizontal="center" vertical="center" textRotation="255" wrapText="1"/>
    </xf>
    <xf numFmtId="0" fontId="0" fillId="22" borderId="0" xfId="0" applyFill="1" applyBorder="1" applyAlignment="1">
      <alignment vertical="center" textRotation="255" wrapText="1"/>
    </xf>
    <xf numFmtId="0" fontId="0" fillId="0" borderId="0" xfId="0" applyAlignment="1">
      <alignment horizontal="right" vertical="center" wrapText="1"/>
    </xf>
    <xf numFmtId="49" fontId="25" fillId="16" borderId="28" xfId="2" applyNumberFormat="1" applyFont="1" applyFill="1" applyBorder="1" applyAlignment="1" applyProtection="1">
      <alignment horizontal="left" vertical="center" shrinkToFit="1"/>
      <protection hidden="1"/>
    </xf>
    <xf numFmtId="49" fontId="25" fillId="16" borderId="120" xfId="2" applyNumberFormat="1" applyFont="1" applyFill="1" applyBorder="1" applyAlignment="1" applyProtection="1">
      <alignment horizontal="left" vertical="center" shrinkToFit="1"/>
      <protection hidden="1"/>
    </xf>
    <xf numFmtId="0" fontId="0" fillId="0" borderId="0" xfId="0" applyFill="1" applyBorder="1" applyAlignment="1">
      <alignment horizontal="center" vertical="center" textRotation="255" wrapText="1"/>
    </xf>
    <xf numFmtId="0" fontId="58" fillId="19" borderId="0" xfId="2" applyFont="1" applyFill="1" applyBorder="1" applyAlignment="1" applyProtection="1">
      <alignment horizontal="left" vertical="center"/>
      <protection hidden="1"/>
    </xf>
    <xf numFmtId="0" fontId="35" fillId="20" borderId="119" xfId="0" applyFont="1" applyFill="1" applyBorder="1" applyProtection="1">
      <alignment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66" fillId="0" borderId="0" xfId="0" applyFont="1" applyBorder="1" applyProtection="1">
      <alignment vertical="center"/>
      <protection hidden="1"/>
    </xf>
    <xf numFmtId="49" fontId="25" fillId="20" borderId="141" xfId="2" quotePrefix="1" applyNumberFormat="1" applyFont="1" applyFill="1" applyBorder="1" applyAlignment="1" applyProtection="1">
      <alignment horizontal="center" vertical="center"/>
      <protection hidden="1"/>
    </xf>
    <xf numFmtId="0" fontId="25" fillId="20" borderId="104" xfId="2" applyFont="1" applyFill="1" applyBorder="1" applyAlignment="1" applyProtection="1">
      <alignment horizontal="left" vertical="center" shrinkToFit="1"/>
      <protection hidden="1"/>
    </xf>
    <xf numFmtId="49" fontId="44" fillId="20" borderId="109" xfId="2" applyNumberFormat="1" applyFont="1" applyFill="1" applyBorder="1" applyAlignment="1" applyProtection="1">
      <alignment horizontal="right" vertical="center"/>
      <protection hidden="1"/>
    </xf>
    <xf numFmtId="49" fontId="6" fillId="14" borderId="81" xfId="2" applyNumberFormat="1" applyFont="1" applyFill="1" applyBorder="1" applyAlignment="1" applyProtection="1">
      <alignment horizontal="left" vertical="center"/>
      <protection hidden="1"/>
    </xf>
    <xf numFmtId="0" fontId="6" fillId="14" borderId="37" xfId="2" applyNumberFormat="1" applyFont="1" applyFill="1" applyBorder="1" applyAlignment="1" applyProtection="1">
      <alignment horizontal="center" vertical="center"/>
      <protection hidden="1"/>
    </xf>
    <xf numFmtId="49" fontId="6" fillId="14" borderId="39" xfId="2" quotePrefix="1" applyNumberFormat="1" applyFont="1" applyFill="1" applyBorder="1" applyAlignment="1" applyProtection="1">
      <alignment horizontal="center" vertical="center"/>
      <protection hidden="1"/>
    </xf>
    <xf numFmtId="0" fontId="6" fillId="14" borderId="36" xfId="2" applyFont="1" applyFill="1" applyBorder="1" applyAlignment="1" applyProtection="1">
      <alignment horizontal="left" vertical="center" shrinkToFit="1"/>
      <protection hidden="1"/>
    </xf>
    <xf numFmtId="49" fontId="6" fillId="14" borderId="37" xfId="2" applyNumberFormat="1" applyFont="1" applyFill="1" applyBorder="1" applyAlignment="1" applyProtection="1">
      <alignment horizontal="right" vertical="center"/>
      <protection hidden="1"/>
    </xf>
    <xf numFmtId="49" fontId="6" fillId="0" borderId="37" xfId="2" applyNumberFormat="1" applyFont="1" applyFill="1" applyBorder="1" applyAlignment="1" applyProtection="1">
      <alignment horizontal="left" vertical="center" shrinkToFit="1"/>
      <protection hidden="1"/>
    </xf>
    <xf numFmtId="49" fontId="6" fillId="0" borderId="38" xfId="2" quotePrefix="1" applyNumberFormat="1" applyFont="1" applyFill="1" applyBorder="1" applyAlignment="1" applyProtection="1">
      <alignment horizontal="center" vertical="center"/>
      <protection hidden="1"/>
    </xf>
    <xf numFmtId="49" fontId="6" fillId="0" borderId="39" xfId="2" quotePrefix="1" applyNumberFormat="1" applyFont="1" applyFill="1" applyBorder="1" applyAlignment="1" applyProtection="1">
      <alignment horizontal="center" vertical="center"/>
      <protection hidden="1"/>
    </xf>
    <xf numFmtId="49" fontId="25" fillId="20" borderId="142" xfId="2" quotePrefix="1" applyNumberFormat="1" applyFont="1" applyFill="1" applyBorder="1" applyAlignment="1" applyProtection="1">
      <alignment horizontal="center" vertical="center"/>
      <protection hidden="1"/>
    </xf>
    <xf numFmtId="0" fontId="25" fillId="20" borderId="92" xfId="2" applyFont="1" applyFill="1" applyBorder="1" applyAlignment="1" applyProtection="1">
      <alignment horizontal="left" vertical="center" shrinkToFit="1"/>
      <protection hidden="1"/>
    </xf>
    <xf numFmtId="49" fontId="44" fillId="20" borderId="97" xfId="2" applyNumberFormat="1" applyFont="1" applyFill="1" applyBorder="1" applyAlignment="1" applyProtection="1">
      <alignment horizontal="right" vertical="center"/>
      <protection hidden="1"/>
    </xf>
    <xf numFmtId="49" fontId="6" fillId="14" borderId="82" xfId="2" applyNumberFormat="1" applyFont="1" applyFill="1" applyBorder="1" applyAlignment="1" applyProtection="1">
      <alignment horizontal="left" vertical="center"/>
      <protection hidden="1"/>
    </xf>
    <xf numFmtId="0" fontId="6" fillId="14" borderId="41" xfId="2" applyNumberFormat="1" applyFont="1" applyFill="1" applyBorder="1" applyAlignment="1" applyProtection="1">
      <alignment horizontal="center" vertical="center"/>
      <protection hidden="1"/>
    </xf>
    <xf numFmtId="49" fontId="6" fillId="14" borderId="43" xfId="2" quotePrefix="1" applyNumberFormat="1" applyFont="1" applyFill="1" applyBorder="1" applyAlignment="1" applyProtection="1">
      <alignment horizontal="center" vertical="center"/>
      <protection hidden="1"/>
    </xf>
    <xf numFmtId="0" fontId="6" fillId="14" borderId="40" xfId="2" applyFont="1" applyFill="1" applyBorder="1" applyAlignment="1" applyProtection="1">
      <alignment horizontal="left" vertical="center" shrinkToFit="1"/>
      <protection hidden="1"/>
    </xf>
    <xf numFmtId="49" fontId="6" fillId="14" borderId="41" xfId="2" applyNumberFormat="1" applyFont="1" applyFill="1" applyBorder="1" applyAlignment="1" applyProtection="1">
      <alignment horizontal="right" vertical="center"/>
      <protection hidden="1"/>
    </xf>
    <xf numFmtId="49" fontId="6" fillId="0" borderId="41" xfId="2" applyNumberFormat="1" applyFont="1" applyFill="1" applyBorder="1" applyAlignment="1" applyProtection="1">
      <alignment horizontal="left" vertical="center" shrinkToFit="1"/>
      <protection hidden="1"/>
    </xf>
    <xf numFmtId="49" fontId="6" fillId="0" borderId="42" xfId="2" quotePrefix="1" applyNumberFormat="1" applyFont="1" applyFill="1" applyBorder="1" applyAlignment="1" applyProtection="1">
      <alignment horizontal="center" vertical="center"/>
      <protection hidden="1"/>
    </xf>
    <xf numFmtId="49" fontId="6" fillId="0" borderId="43" xfId="2" quotePrefix="1" applyNumberFormat="1" applyFont="1" applyFill="1" applyBorder="1" applyAlignment="1" applyProtection="1">
      <alignment horizontal="center" vertical="center"/>
      <protection hidden="1"/>
    </xf>
    <xf numFmtId="0" fontId="6" fillId="14" borderId="41" xfId="2" quotePrefix="1" applyNumberFormat="1" applyFont="1" applyFill="1" applyBorder="1" applyAlignment="1" applyProtection="1">
      <alignment horizontal="center" vertical="center"/>
      <protection hidden="1"/>
    </xf>
    <xf numFmtId="49" fontId="25" fillId="20" borderId="143" xfId="2" quotePrefix="1" applyNumberFormat="1" applyFont="1" applyFill="1" applyBorder="1" applyAlignment="1" applyProtection="1">
      <alignment horizontal="center" vertical="center"/>
      <protection hidden="1"/>
    </xf>
    <xf numFmtId="0" fontId="25" fillId="20" borderId="98" xfId="2" applyFont="1" applyFill="1" applyBorder="1" applyAlignment="1" applyProtection="1">
      <alignment horizontal="left" vertical="center" shrinkToFit="1"/>
      <protection hidden="1"/>
    </xf>
    <xf numFmtId="49" fontId="44" fillId="20" borderId="103"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0" fontId="6" fillId="14" borderId="33" xfId="2" quotePrefix="1" applyNumberFormat="1" applyFont="1" applyFill="1" applyBorder="1" applyAlignment="1" applyProtection="1">
      <alignment horizontal="center" vertical="center"/>
      <protection hidden="1"/>
    </xf>
    <xf numFmtId="49" fontId="6" fillId="14" borderId="35" xfId="2" quotePrefix="1" applyNumberFormat="1" applyFont="1" applyFill="1" applyBorder="1" applyAlignment="1" applyProtection="1">
      <alignment horizontal="center" vertical="center"/>
      <protection hidden="1"/>
    </xf>
    <xf numFmtId="0" fontId="6" fillId="14" borderId="32" xfId="2" applyFont="1" applyFill="1" applyBorder="1" applyAlignment="1" applyProtection="1">
      <alignment horizontal="left" vertical="center" shrinkToFit="1"/>
      <protection hidden="1"/>
    </xf>
    <xf numFmtId="49" fontId="6" fillId="14" borderId="33" xfId="2" applyNumberFormat="1" applyFont="1" applyFill="1" applyBorder="1" applyAlignment="1" applyProtection="1">
      <alignment horizontal="right" vertical="center"/>
      <protection hidden="1"/>
    </xf>
    <xf numFmtId="49" fontId="6" fillId="0" borderId="33" xfId="2" applyNumberFormat="1" applyFont="1" applyFill="1" applyBorder="1" applyAlignment="1" applyProtection="1">
      <alignment horizontal="left" vertical="center" shrinkToFit="1"/>
      <protection hidden="1"/>
    </xf>
    <xf numFmtId="49" fontId="6" fillId="0" borderId="34" xfId="2" quotePrefix="1" applyNumberFormat="1" applyFont="1" applyFill="1" applyBorder="1" applyAlignment="1" applyProtection="1">
      <alignment horizontal="center" vertical="center"/>
      <protection hidden="1"/>
    </xf>
    <xf numFmtId="49" fontId="25" fillId="20" borderId="144" xfId="2" quotePrefix="1" applyNumberFormat="1" applyFont="1" applyFill="1" applyBorder="1" applyAlignment="1" applyProtection="1">
      <alignment horizontal="center" vertical="center"/>
      <protection hidden="1"/>
    </xf>
    <xf numFmtId="0" fontId="25" fillId="20" borderId="86" xfId="2" applyFont="1" applyFill="1" applyBorder="1" applyAlignment="1" applyProtection="1">
      <alignment horizontal="left" vertical="center" shrinkToFit="1"/>
      <protection hidden="1"/>
    </xf>
    <xf numFmtId="49" fontId="44" fillId="20" borderId="91" xfId="2" applyNumberFormat="1" applyFont="1" applyFill="1" applyBorder="1" applyAlignment="1" applyProtection="1">
      <alignment horizontal="right" vertical="center"/>
      <protection hidden="1"/>
    </xf>
    <xf numFmtId="49" fontId="6" fillId="14" borderId="59"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Fill="1" applyBorder="1" applyAlignment="1" applyProtection="1">
      <alignment horizontal="center" vertical="center"/>
      <protection hidden="1"/>
    </xf>
    <xf numFmtId="49" fontId="6" fillId="0" borderId="28" xfId="2" quotePrefix="1" applyNumberFormat="1" applyFont="1" applyFill="1" applyBorder="1" applyAlignment="1" applyProtection="1">
      <alignment horizontal="center" vertical="center"/>
      <protection hidden="1"/>
    </xf>
    <xf numFmtId="49" fontId="6" fillId="14" borderId="82"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6" fillId="14" borderId="59" xfId="2" applyNumberFormat="1" applyFont="1" applyFill="1" applyBorder="1" applyAlignment="1" applyProtection="1">
      <alignment horizontal="left" vertical="center" shrinkToFit="1"/>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19" xfId="0" applyFont="1" applyFill="1" applyBorder="1" applyAlignment="1" applyProtection="1">
      <alignment horizontal="left" vertical="center"/>
      <protection hidden="1"/>
    </xf>
    <xf numFmtId="0" fontId="35" fillId="0" borderId="0" xfId="0" applyFont="1" applyFill="1" applyProtection="1">
      <alignment vertical="center"/>
      <protection hidden="1"/>
    </xf>
    <xf numFmtId="0" fontId="52"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67" fillId="0" borderId="74" xfId="0" applyFont="1" applyBorder="1" applyAlignment="1" applyProtection="1">
      <alignment horizontal="center" vertical="center"/>
      <protection hidden="1"/>
    </xf>
    <xf numFmtId="0" fontId="26" fillId="22" borderId="71" xfId="0" applyFont="1" applyFill="1" applyBorder="1" applyAlignment="1" applyProtection="1">
      <alignment horizontal="center" vertical="center"/>
      <protection hidden="1"/>
    </xf>
    <xf numFmtId="0" fontId="6" fillId="13" borderId="104" xfId="2" applyFont="1" applyFill="1" applyBorder="1" applyAlignment="1" applyProtection="1">
      <alignment horizontal="center" vertical="center"/>
      <protection hidden="1"/>
    </xf>
    <xf numFmtId="0" fontId="6" fillId="13" borderId="92" xfId="2" applyFont="1" applyFill="1" applyBorder="1" applyAlignment="1" applyProtection="1">
      <alignment horizontal="center" vertical="center"/>
      <protection hidden="1"/>
    </xf>
    <xf numFmtId="0" fontId="6" fillId="13" borderId="98" xfId="2" applyFont="1" applyFill="1" applyBorder="1" applyAlignment="1" applyProtection="1">
      <alignment horizontal="center" vertical="center"/>
      <protection hidden="1"/>
    </xf>
    <xf numFmtId="0" fontId="6" fillId="13" borderId="86" xfId="2" applyFont="1" applyFill="1" applyBorder="1" applyAlignment="1" applyProtection="1">
      <alignment horizontal="center" vertical="center"/>
      <protection hidden="1"/>
    </xf>
    <xf numFmtId="0" fontId="6" fillId="13" borderId="145" xfId="2" applyFont="1" applyFill="1" applyBorder="1" applyAlignment="1" applyProtection="1">
      <alignment horizontal="center" vertical="center"/>
      <protection hidden="1"/>
    </xf>
    <xf numFmtId="0" fontId="25" fillId="25" borderId="71" xfId="2" applyFont="1" applyFill="1" applyBorder="1" applyAlignment="1" applyProtection="1">
      <alignment horizontal="center" vertical="center"/>
      <protection hidden="1"/>
    </xf>
    <xf numFmtId="0" fontId="25" fillId="16" borderId="121" xfId="2" applyFont="1" applyFill="1" applyBorder="1" applyAlignment="1" applyProtection="1">
      <alignment horizontal="center" vertical="center" shrinkToFit="1"/>
      <protection hidden="1"/>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5" borderId="0" xfId="0" applyFill="1" applyBorder="1" applyAlignment="1">
      <alignment horizontal="center" vertical="center" textRotation="255" wrapText="1"/>
    </xf>
    <xf numFmtId="0" fontId="0" fillId="15" borderId="0" xfId="0" applyFill="1" applyBorder="1" applyAlignment="1">
      <alignment vertical="center" textRotation="255" wrapText="1"/>
    </xf>
    <xf numFmtId="0" fontId="0" fillId="20" borderId="0" xfId="0" applyFill="1" applyBorder="1" applyAlignment="1">
      <alignment vertical="center" textRotation="255" wrapText="1"/>
    </xf>
    <xf numFmtId="0" fontId="0" fillId="25" borderId="0" xfId="0" applyFill="1" applyBorder="1" applyAlignment="1">
      <alignment vertical="center" textRotation="255" wrapText="1"/>
    </xf>
    <xf numFmtId="0" fontId="0" fillId="20" borderId="0" xfId="0" applyFill="1" applyBorder="1" applyAlignment="1">
      <alignment horizontal="center" vertical="center" textRotation="255" wrapText="1"/>
    </xf>
    <xf numFmtId="0" fontId="0" fillId="0" borderId="0" xfId="0" applyFill="1" applyBorder="1" applyAlignment="1">
      <alignment vertical="center" textRotation="255" wrapText="1"/>
    </xf>
    <xf numFmtId="0" fontId="0" fillId="25"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0" fontId="32" fillId="23" borderId="176" xfId="2" applyNumberFormat="1" applyFont="1" applyFill="1" applyBorder="1" applyAlignment="1" applyProtection="1">
      <alignment horizontal="center" vertical="center"/>
      <protection locked="0"/>
    </xf>
    <xf numFmtId="0" fontId="14" fillId="0" borderId="26" xfId="2" applyNumberFormat="1" applyFont="1" applyFill="1" applyBorder="1" applyAlignment="1" applyProtection="1">
      <alignment horizontal="right" vertical="center" indent="1"/>
      <protection hidden="1"/>
    </xf>
    <xf numFmtId="0" fontId="14" fillId="0" borderId="40" xfId="2" applyNumberFormat="1" applyFont="1" applyFill="1" applyBorder="1" applyAlignment="1" applyProtection="1">
      <alignment horizontal="right" vertical="center" indent="1"/>
      <protection hidden="1"/>
    </xf>
    <xf numFmtId="0" fontId="14" fillId="0" borderId="32" xfId="2" applyNumberFormat="1" applyFont="1" applyFill="1" applyBorder="1" applyAlignment="1" applyProtection="1">
      <alignment horizontal="right" vertical="center" indent="1"/>
      <protection hidden="1"/>
    </xf>
    <xf numFmtId="0" fontId="14" fillId="0" borderId="85" xfId="2" applyNumberFormat="1" applyFont="1" applyFill="1" applyBorder="1" applyAlignment="1" applyProtection="1">
      <alignment horizontal="right" vertical="center" indent="1"/>
      <protection hidden="1"/>
    </xf>
    <xf numFmtId="0" fontId="7" fillId="0" borderId="0" xfId="0" applyFont="1" applyAlignment="1" applyProtection="1">
      <alignment horizontal="center" vertical="center"/>
      <protection hidden="1"/>
    </xf>
    <xf numFmtId="49" fontId="61" fillId="16" borderId="9" xfId="2" applyNumberFormat="1" applyFont="1" applyFill="1" applyBorder="1" applyAlignment="1" applyProtection="1">
      <alignment horizontal="right" vertical="center"/>
      <protection hidden="1"/>
    </xf>
    <xf numFmtId="49" fontId="61" fillId="16" borderId="123" xfId="2" applyNumberFormat="1" applyFont="1" applyFill="1" applyBorder="1" applyAlignment="1" applyProtection="1">
      <alignment horizontal="right" vertical="center"/>
      <protection hidden="1"/>
    </xf>
    <xf numFmtId="0" fontId="27" fillId="0" borderId="0" xfId="0" applyFont="1" applyAlignment="1">
      <alignment horizontal="left" vertical="center"/>
    </xf>
    <xf numFmtId="0" fontId="25" fillId="25" borderId="30" xfId="2" applyFont="1" applyFill="1" applyBorder="1" applyAlignment="1" applyProtection="1">
      <alignment horizontal="center" vertical="center"/>
      <protection hidden="1"/>
    </xf>
    <xf numFmtId="0" fontId="26" fillId="22" borderId="30" xfId="0" applyFont="1" applyFill="1" applyBorder="1" applyAlignment="1" applyProtection="1">
      <alignment horizontal="center" vertical="center" wrapText="1"/>
      <protection hidden="1"/>
    </xf>
    <xf numFmtId="0" fontId="75" fillId="0" borderId="0" xfId="0" applyFont="1" applyBorder="1" applyAlignment="1" applyProtection="1">
      <alignment horizontal="left" vertical="center" wrapText="1"/>
      <protection hidden="1"/>
    </xf>
    <xf numFmtId="0" fontId="76" fillId="20" borderId="0" xfId="0" applyFont="1" applyFill="1" applyBorder="1" applyAlignment="1">
      <alignment vertical="center" textRotation="255" wrapText="1"/>
    </xf>
    <xf numFmtId="0" fontId="0" fillId="0" borderId="0" xfId="0" applyAlignment="1" applyProtection="1">
      <alignment horizontal="center" vertical="center"/>
      <protection hidden="1"/>
    </xf>
    <xf numFmtId="0" fontId="51" fillId="0" borderId="0" xfId="0" applyFont="1" applyAlignment="1" applyProtection="1">
      <alignment horizontal="center" vertical="center"/>
      <protection hidden="1"/>
    </xf>
    <xf numFmtId="0" fontId="48" fillId="0" borderId="0" xfId="0" applyFont="1" applyAlignment="1" applyProtection="1">
      <alignment horizontal="center" vertical="center"/>
      <protection hidden="1"/>
    </xf>
    <xf numFmtId="0" fontId="25" fillId="0" borderId="0" xfId="0" applyFont="1" applyFill="1" applyBorder="1" applyAlignment="1" applyProtection="1">
      <alignment vertical="center"/>
      <protection hidden="1"/>
    </xf>
    <xf numFmtId="0" fontId="25" fillId="22" borderId="0" xfId="0" applyFont="1" applyFill="1" applyBorder="1" applyAlignment="1" applyProtection="1">
      <alignment vertical="center"/>
      <protection hidden="1"/>
    </xf>
    <xf numFmtId="0" fontId="25" fillId="22" borderId="184" xfId="0" applyFont="1" applyFill="1" applyBorder="1" applyAlignment="1" applyProtection="1">
      <alignment vertical="center"/>
      <protection hidden="1"/>
    </xf>
    <xf numFmtId="0" fontId="25" fillId="22" borderId="0" xfId="0" applyFont="1" applyFill="1" applyBorder="1" applyAlignment="1" applyProtection="1">
      <alignment horizontal="center" vertical="center"/>
      <protection hidden="1"/>
    </xf>
    <xf numFmtId="0" fontId="25" fillId="22" borderId="48" xfId="0" applyFont="1" applyFill="1" applyBorder="1" applyAlignment="1" applyProtection="1">
      <alignment vertical="center"/>
      <protection hidden="1"/>
    </xf>
    <xf numFmtId="0" fontId="25" fillId="22" borderId="48" xfId="0" applyFont="1" applyFill="1" applyBorder="1" applyAlignment="1" applyProtection="1">
      <alignment horizontal="center" vertical="center"/>
      <protection hidden="1"/>
    </xf>
    <xf numFmtId="0" fontId="79" fillId="0" borderId="0" xfId="0" applyFont="1" applyFill="1" applyBorder="1" applyAlignment="1" applyProtection="1">
      <alignment horizontal="center" vertical="center"/>
      <protection hidden="1"/>
    </xf>
    <xf numFmtId="0" fontId="25" fillId="22" borderId="229" xfId="0" applyFont="1" applyFill="1" applyBorder="1" applyAlignment="1" applyProtection="1">
      <alignment vertical="center"/>
      <protection hidden="1"/>
    </xf>
    <xf numFmtId="0" fontId="35" fillId="24" borderId="3" xfId="0" applyFont="1" applyFill="1" applyBorder="1" applyProtection="1">
      <alignment vertical="center"/>
      <protection hidden="1"/>
    </xf>
    <xf numFmtId="0" fontId="0" fillId="24" borderId="3" xfId="0" applyFill="1" applyBorder="1" applyProtection="1">
      <alignment vertical="center"/>
      <protection hidden="1"/>
    </xf>
    <xf numFmtId="0" fontId="0" fillId="24" borderId="3" xfId="0" applyFill="1" applyBorder="1" applyAlignment="1" applyProtection="1">
      <alignment horizontal="center" vertical="center"/>
      <protection hidden="1"/>
    </xf>
    <xf numFmtId="0" fontId="80" fillId="0" borderId="0" xfId="0" applyFont="1" applyBorder="1" applyAlignment="1">
      <alignment horizontal="center" vertical="center"/>
    </xf>
    <xf numFmtId="0" fontId="80" fillId="0" borderId="0" xfId="0" applyFont="1" applyBorder="1" applyAlignment="1">
      <alignment horizontal="left" vertical="center"/>
    </xf>
    <xf numFmtId="0" fontId="51" fillId="0" borderId="212" xfId="0" applyFont="1" applyBorder="1" applyProtection="1">
      <alignment vertical="center"/>
      <protection hidden="1"/>
    </xf>
    <xf numFmtId="0" fontId="51" fillId="0" borderId="213" xfId="0" applyFont="1" applyBorder="1" applyProtection="1">
      <alignment vertical="center"/>
      <protection hidden="1"/>
    </xf>
    <xf numFmtId="0" fontId="81" fillId="0" borderId="0" xfId="0" applyFont="1" applyProtection="1">
      <alignment vertical="center"/>
      <protection hidden="1"/>
    </xf>
    <xf numFmtId="0" fontId="47" fillId="0" borderId="0" xfId="0" applyFont="1" applyBorder="1">
      <alignment vertical="center"/>
    </xf>
    <xf numFmtId="0" fontId="47" fillId="0" borderId="0" xfId="0" applyFont="1" applyBorder="1" applyAlignment="1">
      <alignment horizontal="center" vertical="center"/>
    </xf>
    <xf numFmtId="0" fontId="47" fillId="0" borderId="0" xfId="0" applyNumberFormat="1" applyFont="1" applyBorder="1" applyAlignment="1">
      <alignment horizontal="center" vertical="center"/>
    </xf>
    <xf numFmtId="0" fontId="82" fillId="0" borderId="0" xfId="0" applyNumberFormat="1" applyFont="1" applyBorder="1" applyAlignment="1">
      <alignment horizontal="left" vertical="center"/>
    </xf>
    <xf numFmtId="0" fontId="82" fillId="0" borderId="0" xfId="0" applyNumberFormat="1" applyFont="1" applyBorder="1" applyAlignment="1">
      <alignment horizontal="center" vertical="center"/>
    </xf>
    <xf numFmtId="0" fontId="82" fillId="0" borderId="0" xfId="0" applyNumberFormat="1" applyFont="1" applyBorder="1">
      <alignment vertical="center"/>
    </xf>
    <xf numFmtId="0" fontId="82" fillId="0" borderId="0" xfId="0" applyFont="1" applyBorder="1">
      <alignment vertical="center"/>
    </xf>
    <xf numFmtId="49" fontId="82" fillId="0" borderId="0" xfId="0" applyNumberFormat="1" applyFont="1" applyBorder="1">
      <alignment vertical="center"/>
    </xf>
    <xf numFmtId="0" fontId="82" fillId="0" borderId="0" xfId="0" applyFont="1" applyBorder="1" applyAlignment="1">
      <alignment horizontal="center" vertical="center"/>
    </xf>
    <xf numFmtId="0" fontId="82" fillId="0" borderId="0" xfId="0" applyFont="1" applyBorder="1" applyAlignment="1">
      <alignment horizontal="left" vertical="center"/>
    </xf>
    <xf numFmtId="0" fontId="47" fillId="0" borderId="0" xfId="0" applyNumberFormat="1" applyFont="1" applyBorder="1">
      <alignment vertical="center"/>
    </xf>
    <xf numFmtId="0" fontId="47" fillId="0" borderId="0" xfId="0" applyNumberFormat="1" applyFont="1" applyBorder="1" applyAlignment="1">
      <alignment horizontal="left" vertical="center"/>
    </xf>
    <xf numFmtId="0" fontId="47" fillId="0" borderId="0" xfId="0" applyFont="1" applyBorder="1" applyAlignment="1">
      <alignment horizontal="left" vertical="center"/>
    </xf>
    <xf numFmtId="0" fontId="49" fillId="15" borderId="0" xfId="0" applyFont="1" applyFill="1" applyBorder="1" applyAlignment="1">
      <alignment horizontal="center" vertical="center" textRotation="255" wrapText="1"/>
    </xf>
    <xf numFmtId="0" fontId="32" fillId="25" borderId="128" xfId="2" applyNumberFormat="1" applyFont="1" applyFill="1" applyBorder="1" applyAlignment="1" applyProtection="1">
      <alignment horizontal="center" vertical="center"/>
      <protection hidden="1"/>
    </xf>
    <xf numFmtId="0" fontId="43" fillId="19" borderId="3" xfId="0" applyFont="1" applyFill="1" applyBorder="1" applyAlignment="1" applyProtection="1">
      <alignment horizontal="center" vertical="center"/>
      <protection hidden="1"/>
    </xf>
    <xf numFmtId="0" fontId="25" fillId="19" borderId="3" xfId="0" applyFont="1" applyFill="1" applyBorder="1" applyProtection="1">
      <alignment vertical="center"/>
      <protection hidden="1"/>
    </xf>
    <xf numFmtId="0" fontId="48" fillId="19" borderId="3" xfId="0" applyFont="1" applyFill="1" applyBorder="1" applyProtection="1">
      <alignment vertical="center"/>
      <protection hidden="1"/>
    </xf>
    <xf numFmtId="0" fontId="48" fillId="19" borderId="3" xfId="0" applyFont="1" applyFill="1" applyBorder="1" applyAlignment="1" applyProtection="1">
      <alignment horizontal="center" vertical="center"/>
      <protection hidden="1"/>
    </xf>
    <xf numFmtId="0" fontId="25" fillId="19" borderId="127" xfId="0" applyFont="1" applyFill="1" applyBorder="1" applyAlignment="1" applyProtection="1">
      <alignment horizontal="center" vertical="center"/>
      <protection hidden="1"/>
    </xf>
    <xf numFmtId="0" fontId="25" fillId="19" borderId="4" xfId="0" applyFont="1" applyFill="1" applyBorder="1" applyAlignment="1" applyProtection="1">
      <alignment horizontal="right" vertical="center"/>
      <protection hidden="1"/>
    </xf>
    <xf numFmtId="0" fontId="48" fillId="19" borderId="126" xfId="0" applyFont="1" applyFill="1" applyBorder="1" applyAlignment="1" applyProtection="1">
      <alignment horizontal="center" vertical="center"/>
      <protection hidden="1"/>
    </xf>
    <xf numFmtId="0" fontId="25" fillId="19" borderId="221" xfId="0" applyFont="1" applyFill="1" applyBorder="1" applyAlignment="1" applyProtection="1">
      <alignment horizontal="center" vertical="center"/>
      <protection hidden="1"/>
    </xf>
    <xf numFmtId="0" fontId="25" fillId="19" borderId="222" xfId="0" applyFont="1" applyFill="1" applyBorder="1" applyAlignment="1" applyProtection="1">
      <alignment horizontal="left" vertical="center"/>
      <protection hidden="1"/>
    </xf>
    <xf numFmtId="0" fontId="25" fillId="19" borderId="214" xfId="0" applyFont="1" applyFill="1" applyBorder="1" applyAlignment="1" applyProtection="1">
      <alignment vertical="center"/>
      <protection hidden="1"/>
    </xf>
    <xf numFmtId="0" fontId="25" fillId="19" borderId="222" xfId="0" applyFont="1" applyFill="1" applyBorder="1" applyAlignment="1" applyProtection="1">
      <alignment horizontal="center" vertical="center"/>
      <protection hidden="1"/>
    </xf>
    <xf numFmtId="0" fontId="25" fillId="19" borderId="223" xfId="0" applyFont="1" applyFill="1" applyBorder="1" applyAlignment="1" applyProtection="1">
      <alignment horizontal="center" vertical="center"/>
      <protection hidden="1"/>
    </xf>
    <xf numFmtId="0" fontId="25" fillId="19" borderId="224" xfId="0" applyFont="1" applyFill="1" applyBorder="1" applyAlignment="1" applyProtection="1">
      <alignment horizontal="center" vertical="center"/>
      <protection hidden="1"/>
    </xf>
    <xf numFmtId="0" fontId="25" fillId="19" borderId="215" xfId="0" applyFont="1" applyFill="1" applyBorder="1" applyAlignment="1" applyProtection="1">
      <alignment vertical="center"/>
      <protection hidden="1"/>
    </xf>
    <xf numFmtId="0" fontId="25" fillId="19" borderId="225" xfId="0" applyFont="1" applyFill="1" applyBorder="1" applyAlignment="1" applyProtection="1">
      <alignment horizontal="center" vertical="center"/>
      <protection hidden="1"/>
    </xf>
    <xf numFmtId="0" fontId="25" fillId="19" borderId="56" xfId="0" applyFont="1" applyFill="1" applyBorder="1" applyAlignment="1" applyProtection="1">
      <alignment horizontal="center" vertical="center"/>
      <protection hidden="1"/>
    </xf>
    <xf numFmtId="0" fontId="25" fillId="19" borderId="216" xfId="0" applyFont="1" applyFill="1" applyBorder="1" applyAlignment="1" applyProtection="1">
      <alignment vertical="center"/>
      <protection hidden="1"/>
    </xf>
    <xf numFmtId="0" fontId="25" fillId="19" borderId="226" xfId="0" applyFont="1" applyFill="1" applyBorder="1" applyAlignment="1" applyProtection="1">
      <alignment horizontal="center" vertical="center"/>
      <protection hidden="1"/>
    </xf>
    <xf numFmtId="0" fontId="25" fillId="19" borderId="4" xfId="0" applyFont="1" applyFill="1" applyBorder="1" applyAlignment="1" applyProtection="1">
      <alignment horizontal="center" vertical="center"/>
      <protection hidden="1"/>
    </xf>
    <xf numFmtId="0" fontId="25" fillId="19" borderId="2" xfId="0" applyFont="1" applyFill="1" applyBorder="1" applyAlignment="1" applyProtection="1">
      <alignment vertical="center"/>
      <protection hidden="1"/>
    </xf>
    <xf numFmtId="0" fontId="25" fillId="19" borderId="3" xfId="0" applyFont="1" applyFill="1" applyBorder="1" applyAlignment="1" applyProtection="1">
      <alignment horizontal="center" vertical="center"/>
      <protection hidden="1"/>
    </xf>
    <xf numFmtId="0" fontId="25" fillId="19" borderId="217" xfId="0" applyFont="1" applyFill="1" applyBorder="1" applyAlignment="1" applyProtection="1">
      <alignment vertical="center"/>
      <protection hidden="1"/>
    </xf>
    <xf numFmtId="0" fontId="25" fillId="19" borderId="227" xfId="0" applyFont="1" applyFill="1" applyBorder="1" applyAlignment="1" applyProtection="1">
      <alignment horizontal="center" vertical="center"/>
      <protection hidden="1"/>
    </xf>
    <xf numFmtId="0" fontId="25" fillId="19" borderId="13" xfId="0" applyFont="1" applyFill="1" applyBorder="1" applyAlignment="1" applyProtection="1">
      <alignment horizontal="center" vertical="center"/>
      <protection hidden="1"/>
    </xf>
    <xf numFmtId="0" fontId="25" fillId="19" borderId="219" xfId="0" applyFont="1" applyFill="1" applyBorder="1" applyAlignment="1" applyProtection="1">
      <alignment vertical="center"/>
      <protection hidden="1"/>
    </xf>
    <xf numFmtId="0" fontId="63" fillId="19" borderId="48" xfId="2" applyFont="1" applyFill="1" applyBorder="1" applyAlignment="1" applyProtection="1">
      <alignment vertical="center"/>
      <protection hidden="1"/>
    </xf>
    <xf numFmtId="0" fontId="63" fillId="19" borderId="84" xfId="2" applyFont="1" applyFill="1" applyBorder="1" applyAlignment="1" applyProtection="1">
      <alignment vertical="center"/>
      <protection hidden="1"/>
    </xf>
    <xf numFmtId="0" fontId="0" fillId="19" borderId="131" xfId="0" applyFill="1" applyBorder="1" applyAlignment="1" applyProtection="1">
      <alignment vertical="center"/>
      <protection hidden="1"/>
    </xf>
    <xf numFmtId="0" fontId="41" fillId="19" borderId="131" xfId="0" applyFont="1" applyFill="1" applyBorder="1" applyAlignment="1" applyProtection="1">
      <alignment vertical="center"/>
      <protection hidden="1"/>
    </xf>
    <xf numFmtId="0" fontId="42" fillId="19" borderId="131" xfId="0" applyFont="1" applyFill="1" applyBorder="1" applyAlignment="1" applyProtection="1">
      <alignment vertical="center"/>
      <protection hidden="1"/>
    </xf>
    <xf numFmtId="0" fontId="25" fillId="19" borderId="179" xfId="0" applyFont="1" applyFill="1" applyBorder="1" applyAlignment="1" applyProtection="1">
      <alignment horizontal="center" vertical="center"/>
      <protection hidden="1"/>
    </xf>
    <xf numFmtId="3" fontId="54" fillId="19" borderId="132" xfId="0" applyNumberFormat="1" applyFont="1" applyFill="1" applyBorder="1" applyAlignment="1" applyProtection="1">
      <alignment vertical="center"/>
      <protection hidden="1"/>
    </xf>
    <xf numFmtId="0" fontId="25" fillId="19" borderId="180" xfId="0" applyFont="1" applyFill="1" applyBorder="1" applyAlignment="1" applyProtection="1">
      <alignment horizontal="center" vertical="center"/>
      <protection hidden="1"/>
    </xf>
    <xf numFmtId="3" fontId="54" fillId="19" borderId="130" xfId="0" applyNumberFormat="1" applyFont="1" applyFill="1" applyBorder="1" applyAlignment="1" applyProtection="1">
      <alignment vertical="center"/>
      <protection hidden="1"/>
    </xf>
    <xf numFmtId="0" fontId="0" fillId="19" borderId="66" xfId="0" applyFill="1" applyBorder="1" applyProtection="1">
      <alignment vertical="center"/>
      <protection hidden="1"/>
    </xf>
    <xf numFmtId="0" fontId="0" fillId="19" borderId="131" xfId="0" applyFill="1" applyBorder="1" applyProtection="1">
      <alignment vertical="center"/>
      <protection hidden="1"/>
    </xf>
    <xf numFmtId="0" fontId="0" fillId="19" borderId="135" xfId="0" applyFill="1" applyBorder="1" applyProtection="1">
      <alignment vertical="center"/>
      <protection hidden="1"/>
    </xf>
    <xf numFmtId="0" fontId="0" fillId="19" borderId="0" xfId="0" applyFill="1" applyBorder="1" applyProtection="1">
      <alignment vertical="center"/>
      <protection hidden="1"/>
    </xf>
    <xf numFmtId="0" fontId="35" fillId="0" borderId="0" xfId="0" applyFont="1" applyAlignment="1" applyProtection="1">
      <alignment horizontal="right" vertical="center"/>
      <protection hidden="1"/>
    </xf>
    <xf numFmtId="0" fontId="0" fillId="0" borderId="0" xfId="0" applyAlignment="1" applyProtection="1">
      <alignment horizontal="left" vertical="center"/>
      <protection hidden="1"/>
    </xf>
    <xf numFmtId="0" fontId="29" fillId="25" borderId="231" xfId="0" applyFont="1" applyFill="1" applyBorder="1" applyAlignment="1" applyProtection="1">
      <alignment horizontal="center" vertical="center"/>
      <protection hidden="1"/>
    </xf>
    <xf numFmtId="0" fontId="14" fillId="25" borderId="231" xfId="0" applyFont="1" applyFill="1" applyBorder="1" applyAlignment="1" applyProtection="1">
      <alignment horizontal="center" vertical="center"/>
      <protection hidden="1"/>
    </xf>
    <xf numFmtId="0" fontId="14" fillId="25" borderId="5" xfId="2" applyFont="1" applyFill="1" applyBorder="1" applyAlignment="1" applyProtection="1">
      <alignment horizontal="center" vertical="center"/>
      <protection hidden="1"/>
    </xf>
    <xf numFmtId="56" fontId="85" fillId="25" borderId="5" xfId="0" applyNumberFormat="1" applyFont="1" applyFill="1" applyBorder="1" applyAlignment="1" applyProtection="1">
      <alignment vertical="center"/>
      <protection hidden="1"/>
    </xf>
    <xf numFmtId="56" fontId="15" fillId="25" borderId="5" xfId="0" applyNumberFormat="1" applyFont="1" applyFill="1" applyBorder="1" applyAlignment="1" applyProtection="1">
      <alignment vertical="center"/>
      <protection hidden="1"/>
    </xf>
    <xf numFmtId="0" fontId="21" fillId="25" borderId="234" xfId="2" applyFont="1" applyFill="1" applyBorder="1" applyAlignment="1" applyProtection="1">
      <alignment vertical="center"/>
      <protection hidden="1"/>
    </xf>
    <xf numFmtId="0" fontId="14" fillId="25" borderId="1" xfId="2" applyFont="1" applyFill="1" applyBorder="1" applyAlignment="1" applyProtection="1">
      <alignment horizontal="center" vertical="center"/>
      <protection hidden="1"/>
    </xf>
    <xf numFmtId="0" fontId="32" fillId="0" borderId="235" xfId="2" applyFont="1" applyFill="1" applyBorder="1" applyAlignment="1" applyProtection="1">
      <alignment horizontal="center" vertical="center"/>
      <protection locked="0"/>
    </xf>
    <xf numFmtId="0" fontId="32" fillId="25" borderId="132" xfId="2" quotePrefix="1" applyNumberFormat="1" applyFont="1" applyFill="1" applyBorder="1" applyAlignment="1" applyProtection="1">
      <alignment horizontal="center" vertical="center"/>
      <protection hidden="1"/>
    </xf>
    <xf numFmtId="0" fontId="32" fillId="23" borderId="237" xfId="2" applyNumberFormat="1" applyFont="1" applyFill="1" applyBorder="1" applyAlignment="1" applyProtection="1">
      <alignment horizontal="center" vertical="center"/>
      <protection locked="0"/>
    </xf>
    <xf numFmtId="0" fontId="32" fillId="0" borderId="6" xfId="2" applyFont="1" applyFill="1" applyBorder="1" applyAlignment="1" applyProtection="1">
      <alignment horizontal="center" vertical="center"/>
      <protection locked="0"/>
    </xf>
    <xf numFmtId="0" fontId="15" fillId="25" borderId="238" xfId="0" applyFont="1" applyFill="1" applyBorder="1" applyAlignment="1" applyProtection="1">
      <alignment horizontal="left" vertical="center"/>
      <protection hidden="1"/>
    </xf>
    <xf numFmtId="0" fontId="14" fillId="25" borderId="48" xfId="2" applyFont="1" applyFill="1" applyBorder="1" applyAlignment="1" applyProtection="1">
      <alignment horizontal="center" vertical="center"/>
      <protection hidden="1"/>
    </xf>
    <xf numFmtId="0" fontId="32" fillId="25" borderId="239" xfId="2" applyNumberFormat="1" applyFont="1" applyFill="1" applyBorder="1" applyAlignment="1" applyProtection="1">
      <alignment horizontal="center" vertical="center"/>
      <protection hidden="1"/>
    </xf>
    <xf numFmtId="0" fontId="32" fillId="25" borderId="240" xfId="2" quotePrefix="1" applyNumberFormat="1" applyFont="1" applyFill="1" applyBorder="1" applyAlignment="1" applyProtection="1">
      <alignment horizontal="center" vertical="center"/>
      <protection hidden="1"/>
    </xf>
    <xf numFmtId="0" fontId="25" fillId="25" borderId="1" xfId="2" applyNumberFormat="1" applyFont="1" applyFill="1" applyBorder="1" applyAlignment="1" applyProtection="1">
      <alignment vertical="center"/>
      <protection hidden="1"/>
    </xf>
    <xf numFmtId="0" fontId="14" fillId="25" borderId="8" xfId="2" applyFont="1" applyFill="1" applyBorder="1" applyAlignment="1" applyProtection="1">
      <alignment horizontal="left" vertical="center" shrinkToFit="1"/>
      <protection hidden="1"/>
    </xf>
    <xf numFmtId="0" fontId="15" fillId="25" borderId="244" xfId="0" applyFont="1" applyFill="1" applyBorder="1" applyAlignment="1" applyProtection="1">
      <alignment horizontal="left" vertical="center"/>
      <protection hidden="1"/>
    </xf>
    <xf numFmtId="0" fontId="21" fillId="25" borderId="111" xfId="2" applyFont="1" applyFill="1" applyBorder="1" applyAlignment="1" applyProtection="1">
      <alignment horizontal="center" vertical="center"/>
      <protection hidden="1"/>
    </xf>
    <xf numFmtId="0" fontId="21" fillId="25" borderId="111" xfId="2" applyFont="1" applyFill="1" applyBorder="1" applyAlignment="1" applyProtection="1">
      <alignment vertical="center"/>
      <protection hidden="1"/>
    </xf>
    <xf numFmtId="0" fontId="25" fillId="25" borderId="111" xfId="2" applyNumberFormat="1" applyFont="1" applyFill="1" applyBorder="1" applyAlignment="1" applyProtection="1">
      <alignment vertical="center"/>
      <protection hidden="1"/>
    </xf>
    <xf numFmtId="0" fontId="88" fillId="0" borderId="55" xfId="2" applyNumberFormat="1" applyFont="1" applyFill="1" applyBorder="1" applyAlignment="1" applyProtection="1">
      <alignment vertical="center" shrinkToFit="1"/>
      <protection hidden="1"/>
    </xf>
    <xf numFmtId="0" fontId="88" fillId="0" borderId="54" xfId="2" applyNumberFormat="1" applyFont="1" applyFill="1" applyBorder="1" applyAlignment="1" applyProtection="1">
      <alignment vertical="center" shrinkToFit="1"/>
      <protection hidden="1"/>
    </xf>
    <xf numFmtId="0" fontId="88" fillId="0" borderId="205" xfId="2" applyNumberFormat="1" applyFont="1" applyFill="1" applyBorder="1" applyAlignment="1" applyProtection="1">
      <alignment vertical="center" shrinkToFit="1"/>
      <protection hidden="1"/>
    </xf>
    <xf numFmtId="0" fontId="89" fillId="19" borderId="223" xfId="0" applyFont="1" applyFill="1" applyBorder="1" applyAlignment="1" applyProtection="1">
      <alignment horizontal="center" vertical="center"/>
      <protection hidden="1"/>
    </xf>
    <xf numFmtId="49" fontId="9" fillId="21" borderId="112"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left" vertical="center" indent="1" shrinkToFit="1"/>
      <protection hidden="1"/>
    </xf>
    <xf numFmtId="0" fontId="14" fillId="8" borderId="2" xfId="2" applyFont="1" applyFill="1" applyBorder="1" applyAlignment="1" applyProtection="1">
      <alignment horizontal="center" vertical="center"/>
      <protection hidden="1"/>
    </xf>
    <xf numFmtId="0" fontId="14" fillId="0" borderId="34" xfId="2" applyNumberFormat="1" applyFont="1" applyFill="1" applyBorder="1" applyAlignment="1" applyProtection="1">
      <alignment horizontal="left" vertical="center" indent="1" shrinkToFit="1"/>
      <protection hidden="1"/>
    </xf>
    <xf numFmtId="0" fontId="14" fillId="0" borderId="122" xfId="2" applyNumberFormat="1" applyFont="1" applyFill="1" applyBorder="1" applyAlignment="1" applyProtection="1">
      <alignment horizontal="left" vertical="center" indent="1" shrinkToFit="1"/>
      <protection hidden="1"/>
    </xf>
    <xf numFmtId="0" fontId="15" fillId="25" borderId="8" xfId="0" applyFont="1" applyFill="1" applyBorder="1" applyAlignment="1" applyProtection="1">
      <alignment horizontal="center" vertical="center"/>
      <protection hidden="1"/>
    </xf>
    <xf numFmtId="0" fontId="68" fillId="25" borderId="8" xfId="0" applyNumberFormat="1" applyFont="1" applyFill="1" applyBorder="1" applyAlignment="1" applyProtection="1">
      <alignment horizontal="center" vertical="center"/>
      <protection hidden="1"/>
    </xf>
    <xf numFmtId="0" fontId="49" fillId="25" borderId="8" xfId="2" applyFont="1" applyFill="1" applyBorder="1" applyAlignment="1" applyProtection="1">
      <alignment horizontal="center" vertical="center" shrinkToFit="1"/>
      <protection hidden="1"/>
    </xf>
    <xf numFmtId="0" fontId="31" fillId="0" borderId="54" xfId="2" applyFont="1" applyBorder="1" applyAlignment="1" applyProtection="1">
      <alignment horizontal="center" vertical="center"/>
      <protection locked="0"/>
    </xf>
    <xf numFmtId="0" fontId="25" fillId="19" borderId="256" xfId="0" applyFont="1" applyFill="1" applyBorder="1" applyAlignment="1" applyProtection="1">
      <alignment horizontal="center" vertical="center"/>
      <protection hidden="1"/>
    </xf>
    <xf numFmtId="0" fontId="25" fillId="19" borderId="257" xfId="0" applyFont="1" applyFill="1" applyBorder="1" applyAlignment="1" applyProtection="1">
      <alignment horizontal="center" vertical="center"/>
      <protection hidden="1"/>
    </xf>
    <xf numFmtId="0" fontId="25" fillId="19" borderId="258" xfId="0" applyFont="1" applyFill="1" applyBorder="1" applyProtection="1">
      <alignment vertical="center"/>
      <protection hidden="1"/>
    </xf>
    <xf numFmtId="0" fontId="25" fillId="19" borderId="257" xfId="0" applyFont="1" applyFill="1" applyBorder="1" applyAlignment="1" applyProtection="1">
      <alignment horizontal="left" vertical="center"/>
      <protection hidden="1"/>
    </xf>
    <xf numFmtId="0" fontId="25" fillId="19" borderId="259" xfId="0" applyFont="1" applyFill="1" applyBorder="1" applyProtection="1">
      <alignment vertical="center"/>
      <protection hidden="1"/>
    </xf>
    <xf numFmtId="0" fontId="25" fillId="19" borderId="260" xfId="0" applyFont="1" applyFill="1" applyBorder="1" applyAlignment="1" applyProtection="1">
      <alignment horizontal="center" vertical="center"/>
      <protection hidden="1"/>
    </xf>
    <xf numFmtId="3" fontId="54" fillId="19" borderId="261" xfId="0" applyNumberFormat="1" applyFont="1" applyFill="1" applyBorder="1" applyAlignment="1" applyProtection="1">
      <alignment vertical="center"/>
      <protection hidden="1"/>
    </xf>
    <xf numFmtId="0" fontId="25" fillId="19" borderId="262" xfId="0" applyFont="1" applyFill="1" applyBorder="1" applyAlignment="1" applyProtection="1">
      <alignment horizontal="center" vertical="center"/>
      <protection hidden="1"/>
    </xf>
    <xf numFmtId="3" fontId="54" fillId="19" borderId="263" xfId="0" applyNumberFormat="1" applyFont="1" applyFill="1" applyBorder="1" applyAlignment="1" applyProtection="1">
      <alignment vertical="center"/>
      <protection hidden="1"/>
    </xf>
    <xf numFmtId="0" fontId="25" fillId="19" borderId="264" xfId="0" applyFont="1" applyFill="1" applyBorder="1" applyAlignment="1" applyProtection="1">
      <alignment horizontal="center" vertical="center"/>
      <protection hidden="1"/>
    </xf>
    <xf numFmtId="0" fontId="48" fillId="19" borderId="267" xfId="0" applyFont="1" applyFill="1" applyBorder="1" applyProtection="1">
      <alignment vertical="center"/>
      <protection hidden="1"/>
    </xf>
    <xf numFmtId="3" fontId="55" fillId="19" borderId="265" xfId="0" applyNumberFormat="1" applyFont="1" applyFill="1" applyBorder="1" applyAlignment="1" applyProtection="1">
      <alignment vertical="center"/>
      <protection hidden="1"/>
    </xf>
    <xf numFmtId="3" fontId="48" fillId="19" borderId="268" xfId="0" applyNumberFormat="1" applyFont="1" applyFill="1" applyBorder="1" applyAlignment="1" applyProtection="1">
      <alignment vertical="center"/>
      <protection hidden="1"/>
    </xf>
    <xf numFmtId="0" fontId="77" fillId="19" borderId="274" xfId="0" applyFont="1" applyFill="1" applyBorder="1" applyProtection="1">
      <alignment vertical="center"/>
      <protection hidden="1"/>
    </xf>
    <xf numFmtId="0" fontId="48" fillId="19" borderId="275" xfId="0" applyFont="1" applyFill="1" applyBorder="1" applyProtection="1">
      <alignment vertical="center"/>
      <protection hidden="1"/>
    </xf>
    <xf numFmtId="0" fontId="25" fillId="19" borderId="276" xfId="0" applyFont="1" applyFill="1" applyBorder="1" applyAlignment="1" applyProtection="1">
      <alignment horizontal="center" vertical="center"/>
      <protection hidden="1"/>
    </xf>
    <xf numFmtId="0" fontId="25" fillId="19" borderId="277" xfId="0" applyFont="1" applyFill="1" applyBorder="1" applyAlignment="1" applyProtection="1">
      <alignment vertical="center"/>
      <protection hidden="1"/>
    </xf>
    <xf numFmtId="0" fontId="25" fillId="19" borderId="278" xfId="0" applyFont="1" applyFill="1" applyBorder="1" applyAlignment="1" applyProtection="1">
      <alignment horizontal="center" vertical="center"/>
      <protection hidden="1"/>
    </xf>
    <xf numFmtId="0" fontId="25" fillId="19" borderId="279" xfId="0" applyFont="1" applyFill="1" applyBorder="1" applyAlignment="1" applyProtection="1">
      <alignment vertical="center"/>
      <protection hidden="1"/>
    </xf>
    <xf numFmtId="0" fontId="25" fillId="19" borderId="280" xfId="0" applyFont="1" applyFill="1" applyBorder="1" applyAlignment="1" applyProtection="1">
      <alignment horizontal="center" vertical="center"/>
      <protection hidden="1"/>
    </xf>
    <xf numFmtId="0" fontId="25" fillId="19" borderId="281" xfId="0" applyFont="1" applyFill="1" applyBorder="1" applyAlignment="1" applyProtection="1">
      <alignment vertical="center"/>
      <protection hidden="1"/>
    </xf>
    <xf numFmtId="0" fontId="25" fillId="19" borderId="282" xfId="0" applyFont="1" applyFill="1" applyBorder="1" applyAlignment="1" applyProtection="1">
      <alignment horizontal="center" vertical="center"/>
      <protection hidden="1"/>
    </xf>
    <xf numFmtId="0" fontId="25" fillId="19" borderId="275" xfId="0" applyFont="1" applyFill="1" applyBorder="1" applyAlignment="1" applyProtection="1">
      <alignment horizontal="center" vertical="center"/>
      <protection hidden="1"/>
    </xf>
    <xf numFmtId="0" fontId="25" fillId="19" borderId="274" xfId="0" applyFont="1" applyFill="1" applyBorder="1" applyAlignment="1" applyProtection="1">
      <alignment vertical="center"/>
      <protection hidden="1"/>
    </xf>
    <xf numFmtId="0" fontId="25" fillId="19" borderId="284" xfId="0" applyFont="1" applyFill="1" applyBorder="1" applyAlignment="1" applyProtection="1">
      <alignment vertical="center"/>
      <protection hidden="1"/>
    </xf>
    <xf numFmtId="0" fontId="25" fillId="19" borderId="275" xfId="0" applyFont="1" applyFill="1" applyBorder="1" applyAlignment="1" applyProtection="1">
      <alignment vertical="center"/>
      <protection hidden="1"/>
    </xf>
    <xf numFmtId="0" fontId="25" fillId="19" borderId="286" xfId="0" applyFont="1" applyFill="1" applyBorder="1" applyAlignment="1" applyProtection="1">
      <alignment vertical="center"/>
      <protection hidden="1"/>
    </xf>
    <xf numFmtId="0" fontId="25" fillId="19" borderId="273" xfId="0" applyFont="1" applyFill="1" applyBorder="1" applyAlignment="1" applyProtection="1">
      <alignment vertical="center"/>
      <protection hidden="1"/>
    </xf>
    <xf numFmtId="0" fontId="25" fillId="0" borderId="288" xfId="0" applyFont="1" applyFill="1" applyBorder="1" applyAlignment="1" applyProtection="1">
      <alignment vertical="center"/>
      <protection hidden="1"/>
    </xf>
    <xf numFmtId="0" fontId="25" fillId="22" borderId="289" xfId="0" applyFont="1" applyFill="1" applyBorder="1" applyAlignment="1" applyProtection="1">
      <alignment vertical="center"/>
      <protection hidden="1"/>
    </xf>
    <xf numFmtId="0" fontId="25" fillId="22" borderId="288" xfId="0" applyFont="1" applyFill="1" applyBorder="1" applyAlignment="1" applyProtection="1">
      <alignment vertical="center"/>
      <protection hidden="1"/>
    </xf>
    <xf numFmtId="0" fontId="0" fillId="24" borderId="275" xfId="0" applyFill="1" applyBorder="1" applyProtection="1">
      <alignment vertical="center"/>
      <protection hidden="1"/>
    </xf>
    <xf numFmtId="0" fontId="35" fillId="0" borderId="292" xfId="0" applyFont="1" applyBorder="1" applyProtection="1">
      <alignment vertical="center"/>
      <protection hidden="1"/>
    </xf>
    <xf numFmtId="0" fontId="35" fillId="0" borderId="293" xfId="0" applyFont="1" applyBorder="1" applyAlignment="1" applyProtection="1">
      <alignment horizontal="center" vertical="center"/>
      <protection hidden="1"/>
    </xf>
    <xf numFmtId="0" fontId="35" fillId="0" borderId="293" xfId="0" applyFont="1" applyBorder="1" applyProtection="1">
      <alignment vertical="center"/>
      <protection hidden="1"/>
    </xf>
    <xf numFmtId="0" fontId="0" fillId="0" borderId="293" xfId="0" applyBorder="1" applyProtection="1">
      <alignment vertical="center"/>
      <protection hidden="1"/>
    </xf>
    <xf numFmtId="0" fontId="0" fillId="0" borderId="293" xfId="0" applyBorder="1" applyAlignment="1" applyProtection="1">
      <alignment horizontal="center" vertical="center"/>
      <protection hidden="1"/>
    </xf>
    <xf numFmtId="0" fontId="0" fillId="0" borderId="294" xfId="0" applyBorder="1" applyProtection="1">
      <alignment vertical="center"/>
      <protection hidden="1"/>
    </xf>
    <xf numFmtId="0" fontId="90" fillId="19" borderId="215" xfId="0" applyFont="1" applyFill="1" applyBorder="1" applyAlignment="1" applyProtection="1">
      <alignment vertical="center"/>
      <protection hidden="1"/>
    </xf>
    <xf numFmtId="0" fontId="25" fillId="19" borderId="283" xfId="0" applyFont="1" applyFill="1" applyBorder="1" applyAlignment="1" applyProtection="1">
      <alignment horizontal="right" vertical="center"/>
      <protection hidden="1"/>
    </xf>
    <xf numFmtId="0" fontId="25" fillId="19" borderId="220" xfId="0" applyFont="1" applyFill="1" applyBorder="1" applyAlignment="1" applyProtection="1">
      <alignment horizontal="right" vertical="center"/>
      <protection hidden="1"/>
    </xf>
    <xf numFmtId="0" fontId="25" fillId="19" borderId="285" xfId="0" applyFont="1" applyFill="1" applyBorder="1" applyAlignment="1" applyProtection="1">
      <alignment horizontal="right" vertical="center"/>
      <protection hidden="1"/>
    </xf>
    <xf numFmtId="0" fontId="25" fillId="19" borderId="218" xfId="0" applyFont="1" applyFill="1" applyBorder="1" applyAlignment="1" applyProtection="1">
      <alignment horizontal="right" vertical="center"/>
      <protection hidden="1"/>
    </xf>
    <xf numFmtId="0" fontId="74" fillId="20" borderId="301" xfId="2" applyFont="1" applyFill="1" applyBorder="1" applyAlignment="1" applyProtection="1">
      <alignment vertical="center" wrapText="1"/>
      <protection hidden="1"/>
    </xf>
    <xf numFmtId="0" fontId="93" fillId="0" borderId="0" xfId="0" applyFont="1" applyAlignment="1" applyProtection="1">
      <alignment horizontal="center" vertical="center" wrapText="1"/>
      <protection hidden="1"/>
    </xf>
    <xf numFmtId="0" fontId="95" fillId="0" borderId="211" xfId="0" applyFont="1" applyBorder="1" applyAlignment="1" applyProtection="1">
      <alignment horizontal="left" vertical="center"/>
      <protection hidden="1"/>
    </xf>
    <xf numFmtId="0" fontId="61" fillId="19" borderId="306" xfId="2" applyFont="1" applyFill="1" applyBorder="1" applyAlignment="1" applyProtection="1">
      <alignment horizontal="left" vertical="center"/>
      <protection hidden="1"/>
    </xf>
    <xf numFmtId="0" fontId="58" fillId="19" borderId="161" xfId="2" applyFont="1" applyFill="1" applyBorder="1" applyAlignment="1" applyProtection="1">
      <alignment horizontal="left" vertical="center"/>
      <protection hidden="1"/>
    </xf>
    <xf numFmtId="0" fontId="44" fillId="19" borderId="307" xfId="2" applyFont="1" applyFill="1" applyBorder="1" applyAlignment="1" applyProtection="1">
      <alignment vertical="center"/>
      <protection hidden="1"/>
    </xf>
    <xf numFmtId="0" fontId="63" fillId="19" borderId="203" xfId="2" applyFont="1" applyFill="1" applyBorder="1" applyAlignment="1" applyProtection="1">
      <alignment vertical="center"/>
      <protection hidden="1"/>
    </xf>
    <xf numFmtId="0" fontId="61" fillId="19" borderId="308" xfId="2" applyFont="1" applyFill="1" applyBorder="1" applyAlignment="1" applyProtection="1">
      <alignment vertical="center"/>
      <protection hidden="1"/>
    </xf>
    <xf numFmtId="0" fontId="63" fillId="19" borderId="309" xfId="2" applyFont="1" applyFill="1" applyBorder="1" applyAlignment="1" applyProtection="1">
      <alignment vertical="center"/>
      <protection hidden="1"/>
    </xf>
    <xf numFmtId="0" fontId="50" fillId="0" borderId="310" xfId="2" applyFont="1" applyFill="1" applyBorder="1" applyAlignment="1" applyProtection="1">
      <alignment horizontal="center" vertical="top" wrapText="1"/>
      <protection hidden="1"/>
    </xf>
    <xf numFmtId="0" fontId="62" fillId="0" borderId="311" xfId="2" applyFont="1" applyFill="1" applyBorder="1" applyAlignment="1" applyProtection="1">
      <alignment horizontal="center" vertical="top"/>
      <protection hidden="1"/>
    </xf>
    <xf numFmtId="0" fontId="62" fillId="0" borderId="314" xfId="2" applyFont="1" applyFill="1" applyBorder="1" applyAlignment="1" applyProtection="1">
      <alignment horizontal="center" vertical="top"/>
      <protection hidden="1"/>
    </xf>
    <xf numFmtId="0" fontId="50" fillId="19" borderId="315" xfId="2" applyFont="1" applyFill="1" applyBorder="1" applyAlignment="1" applyProtection="1">
      <alignment horizontal="right" vertical="center" wrapText="1"/>
      <protection hidden="1"/>
    </xf>
    <xf numFmtId="0" fontId="0" fillId="19" borderId="316" xfId="0" applyFill="1" applyBorder="1" applyAlignment="1" applyProtection="1">
      <alignment vertical="center"/>
      <protection hidden="1"/>
    </xf>
    <xf numFmtId="0" fontId="35" fillId="19" borderId="317" xfId="0" applyFont="1" applyFill="1" applyBorder="1" applyAlignment="1" applyProtection="1">
      <alignment vertical="center"/>
      <protection hidden="1"/>
    </xf>
    <xf numFmtId="0" fontId="53" fillId="19" borderId="318" xfId="0" applyFont="1" applyFill="1" applyBorder="1" applyAlignment="1" applyProtection="1">
      <alignment horizontal="right" vertical="center"/>
      <protection hidden="1"/>
    </xf>
    <xf numFmtId="0" fontId="35" fillId="19" borderId="319" xfId="0" applyFont="1" applyFill="1" applyBorder="1" applyAlignment="1" applyProtection="1">
      <alignment vertical="center"/>
      <protection hidden="1"/>
    </xf>
    <xf numFmtId="0" fontId="66" fillId="19" borderId="319" xfId="0" applyFont="1" applyFill="1" applyBorder="1" applyAlignment="1" applyProtection="1">
      <alignment vertical="center"/>
      <protection hidden="1"/>
    </xf>
    <xf numFmtId="0" fontId="53" fillId="19" borderId="320" xfId="0" applyFont="1" applyFill="1" applyBorder="1" applyAlignment="1" applyProtection="1">
      <alignment horizontal="right" vertical="center"/>
      <protection hidden="1"/>
    </xf>
    <xf numFmtId="0" fontId="0" fillId="19" borderId="321" xfId="0" applyFill="1" applyBorder="1" applyAlignment="1" applyProtection="1">
      <alignment vertical="center"/>
      <protection hidden="1"/>
    </xf>
    <xf numFmtId="0" fontId="66" fillId="19" borderId="322" xfId="0" applyFont="1" applyFill="1" applyBorder="1" applyAlignment="1" applyProtection="1">
      <alignment vertical="center"/>
      <protection hidden="1"/>
    </xf>
    <xf numFmtId="0" fontId="0" fillId="19" borderId="323" xfId="0" applyFill="1" applyBorder="1" applyProtection="1">
      <alignment vertical="center"/>
      <protection hidden="1"/>
    </xf>
    <xf numFmtId="0" fontId="0" fillId="19" borderId="324" xfId="0" applyFill="1" applyBorder="1" applyProtection="1">
      <alignment vertical="center"/>
      <protection hidden="1"/>
    </xf>
    <xf numFmtId="0" fontId="66" fillId="19" borderId="325" xfId="0" applyFont="1" applyFill="1" applyBorder="1" applyProtection="1">
      <alignment vertical="center"/>
      <protection hidden="1"/>
    </xf>
    <xf numFmtId="0" fontId="0" fillId="19" borderId="326" xfId="0" applyFill="1" applyBorder="1" applyAlignment="1" applyProtection="1">
      <alignment horizontal="right" vertical="center"/>
      <protection hidden="1"/>
    </xf>
    <xf numFmtId="0" fontId="66" fillId="19" borderId="327" xfId="0" applyFont="1" applyFill="1" applyBorder="1" applyProtection="1">
      <alignment vertical="center"/>
      <protection hidden="1"/>
    </xf>
    <xf numFmtId="0" fontId="0" fillId="19" borderId="318" xfId="0" applyFill="1" applyBorder="1" applyAlignment="1" applyProtection="1">
      <alignment horizontal="right" vertical="center"/>
      <protection hidden="1"/>
    </xf>
    <xf numFmtId="0" fontId="66" fillId="19" borderId="319" xfId="0" applyFont="1" applyFill="1" applyBorder="1" applyProtection="1">
      <alignment vertical="center"/>
      <protection hidden="1"/>
    </xf>
    <xf numFmtId="0" fontId="0" fillId="19" borderId="328" xfId="0" applyFill="1" applyBorder="1" applyAlignment="1" applyProtection="1">
      <alignment horizontal="right" vertical="center"/>
      <protection hidden="1"/>
    </xf>
    <xf numFmtId="0" fontId="66" fillId="19" borderId="329" xfId="0" applyFont="1" applyFill="1" applyBorder="1" applyProtection="1">
      <alignment vertical="center"/>
      <protection hidden="1"/>
    </xf>
    <xf numFmtId="0" fontId="0" fillId="19" borderId="306" xfId="0" applyFill="1" applyBorder="1" applyAlignment="1" applyProtection="1">
      <alignment horizontal="right" vertical="center"/>
      <protection hidden="1"/>
    </xf>
    <xf numFmtId="0" fontId="66" fillId="19" borderId="161" xfId="0" applyFont="1" applyFill="1" applyBorder="1" applyProtection="1">
      <alignment vertical="center"/>
      <protection hidden="1"/>
    </xf>
    <xf numFmtId="0" fontId="0" fillId="19" borderId="320" xfId="0" applyFill="1" applyBorder="1" applyAlignment="1" applyProtection="1">
      <alignment horizontal="right" vertical="center"/>
      <protection hidden="1"/>
    </xf>
    <xf numFmtId="0" fontId="0" fillId="19" borderId="321" xfId="0" applyFill="1" applyBorder="1" applyProtection="1">
      <alignment vertical="center"/>
      <protection hidden="1"/>
    </xf>
    <xf numFmtId="0" fontId="66" fillId="19" borderId="322" xfId="0" applyFont="1" applyFill="1" applyBorder="1" applyProtection="1">
      <alignment vertical="center"/>
      <protection hidden="1"/>
    </xf>
    <xf numFmtId="0" fontId="96" fillId="0" borderId="0" xfId="0" applyFont="1" applyAlignment="1" applyProtection="1">
      <alignment horizontal="center" vertical="center"/>
      <protection hidden="1"/>
    </xf>
    <xf numFmtId="0" fontId="96" fillId="0" borderId="0" xfId="0" applyFont="1" applyFill="1" applyAlignment="1" applyProtection="1">
      <alignment horizontal="center" vertical="center"/>
      <protection hidden="1"/>
    </xf>
    <xf numFmtId="0" fontId="97" fillId="0" borderId="0" xfId="2" applyFont="1" applyFill="1" applyAlignment="1" applyProtection="1">
      <alignment vertical="center" wrapText="1"/>
      <protection hidden="1"/>
    </xf>
    <xf numFmtId="0" fontId="96" fillId="0" borderId="0" xfId="0" applyFont="1" applyFill="1" applyProtection="1">
      <alignment vertical="center"/>
      <protection hidden="1"/>
    </xf>
    <xf numFmtId="0" fontId="96" fillId="0" borderId="0" xfId="0" applyFont="1" applyProtection="1">
      <alignment vertical="center"/>
      <protection hidden="1"/>
    </xf>
    <xf numFmtId="0" fontId="96" fillId="0" borderId="0" xfId="2" applyFont="1" applyFill="1" applyAlignment="1" applyProtection="1">
      <alignment vertical="center" wrapText="1"/>
      <protection hidden="1"/>
    </xf>
    <xf numFmtId="0" fontId="79" fillId="0" borderId="0" xfId="0" applyFont="1" applyFill="1" applyProtection="1">
      <alignment vertical="center"/>
      <protection hidden="1"/>
    </xf>
    <xf numFmtId="0" fontId="79" fillId="0" borderId="0" xfId="0" applyFont="1" applyFill="1" applyAlignment="1" applyProtection="1">
      <alignment horizontal="center" vertical="center"/>
      <protection hidden="1"/>
    </xf>
    <xf numFmtId="0" fontId="96" fillId="0" borderId="0" xfId="0" applyNumberFormat="1" applyFont="1" applyFill="1" applyBorder="1" applyProtection="1">
      <alignment vertical="center"/>
      <protection hidden="1"/>
    </xf>
    <xf numFmtId="0" fontId="79" fillId="0" borderId="0" xfId="0" applyNumberFormat="1" applyFont="1" applyFill="1" applyBorder="1" applyProtection="1">
      <alignment vertical="center"/>
      <protection hidden="1"/>
    </xf>
    <xf numFmtId="0" fontId="79" fillId="0" borderId="0" xfId="0" applyNumberFormat="1" applyFont="1" applyFill="1" applyBorder="1" applyAlignment="1" applyProtection="1">
      <alignment horizontal="center" vertical="center"/>
      <protection hidden="1"/>
    </xf>
    <xf numFmtId="0" fontId="79" fillId="0" borderId="0" xfId="0" applyFont="1" applyFill="1" applyAlignment="1" applyProtection="1">
      <alignment horizontal="left" vertical="center"/>
      <protection hidden="1"/>
    </xf>
    <xf numFmtId="0" fontId="35" fillId="0" borderId="287" xfId="0" applyFont="1" applyFill="1" applyBorder="1" applyProtection="1">
      <alignment vertical="center"/>
      <protection hidden="1"/>
    </xf>
    <xf numFmtId="0" fontId="78" fillId="0" borderId="0" xfId="0" applyFont="1" applyFill="1" applyBorder="1" applyAlignment="1" applyProtection="1">
      <alignment horizontal="center" vertical="center"/>
      <protection hidden="1"/>
    </xf>
    <xf numFmtId="0" fontId="35" fillId="22" borderId="290" xfId="0" applyFont="1" applyFill="1" applyBorder="1" applyProtection="1">
      <alignment vertical="center"/>
      <protection hidden="1"/>
    </xf>
    <xf numFmtId="0" fontId="35" fillId="22" borderId="228" xfId="0" applyFont="1" applyFill="1" applyBorder="1" applyAlignment="1" applyProtection="1">
      <alignment horizontal="center" vertical="center"/>
      <protection hidden="1"/>
    </xf>
    <xf numFmtId="0" fontId="35" fillId="22" borderId="291" xfId="0" applyFont="1" applyFill="1" applyBorder="1" applyProtection="1">
      <alignment vertical="center"/>
      <protection hidden="1"/>
    </xf>
    <xf numFmtId="0" fontId="35" fillId="22" borderId="181" xfId="0" applyFont="1" applyFill="1" applyBorder="1" applyAlignment="1" applyProtection="1">
      <alignment horizontal="center" vertical="center"/>
      <protection hidden="1"/>
    </xf>
    <xf numFmtId="0" fontId="35" fillId="24" borderId="274" xfId="0" applyFont="1" applyFill="1" applyBorder="1" applyProtection="1">
      <alignment vertical="center"/>
      <protection hidden="1"/>
    </xf>
    <xf numFmtId="0" fontId="35" fillId="24" borderId="3" xfId="0" applyFont="1" applyFill="1" applyBorder="1" applyAlignment="1" applyProtection="1">
      <alignment horizontal="center" vertical="center"/>
      <protection hidden="1"/>
    </xf>
    <xf numFmtId="0" fontId="25" fillId="0" borderId="105" xfId="2" applyFont="1" applyBorder="1" applyAlignment="1" applyProtection="1">
      <alignment horizontal="right" vertical="center"/>
      <protection locked="0" hidden="1"/>
    </xf>
    <xf numFmtId="49" fontId="25" fillId="0" borderId="105" xfId="2" applyNumberFormat="1" applyFont="1" applyBorder="1" applyAlignment="1" applyProtection="1">
      <alignment horizontal="left" vertical="center" shrinkToFit="1"/>
      <protection locked="0" hidden="1"/>
    </xf>
    <xf numFmtId="49" fontId="25" fillId="0" borderId="106" xfId="2" applyNumberFormat="1" applyFont="1" applyBorder="1" applyAlignment="1" applyProtection="1">
      <alignment horizontal="left" vertical="center" shrinkToFit="1"/>
      <protection locked="0" hidden="1"/>
    </xf>
    <xf numFmtId="49" fontId="25" fillId="0" borderId="107" xfId="2" applyNumberFormat="1" applyFont="1" applyBorder="1" applyAlignment="1" applyProtection="1">
      <alignment horizontal="left" vertical="center" shrinkToFit="1"/>
      <protection locked="0" hidden="1"/>
    </xf>
    <xf numFmtId="0" fontId="25" fillId="0" borderId="107" xfId="2" applyFont="1" applyBorder="1" applyAlignment="1" applyProtection="1">
      <alignment horizontal="center" vertical="center"/>
      <protection hidden="1"/>
    </xf>
    <xf numFmtId="49" fontId="25" fillId="0" borderId="106" xfId="2" applyNumberFormat="1" applyFont="1" applyFill="1" applyBorder="1" applyAlignment="1" applyProtection="1">
      <alignment horizontal="center" vertical="center"/>
      <protection locked="0" hidden="1"/>
    </xf>
    <xf numFmtId="49" fontId="25" fillId="0" borderId="108" xfId="2" applyNumberFormat="1" applyFont="1" applyFill="1" applyBorder="1" applyAlignment="1" applyProtection="1">
      <alignment horizontal="center" vertical="center"/>
      <protection locked="0" hidden="1"/>
    </xf>
    <xf numFmtId="177" fontId="25" fillId="0" borderId="108" xfId="2" applyNumberFormat="1" applyFont="1" applyFill="1" applyBorder="1" applyAlignment="1" applyProtection="1">
      <alignment horizontal="right" vertical="center"/>
      <protection locked="0" hidden="1"/>
    </xf>
    <xf numFmtId="0" fontId="25" fillId="0" borderId="89" xfId="2" applyNumberFormat="1" applyFont="1" applyFill="1" applyBorder="1" applyAlignment="1" applyProtection="1">
      <alignment horizontal="center" vertical="center"/>
      <protection hidden="1"/>
    </xf>
    <xf numFmtId="0" fontId="25" fillId="25" borderId="104" xfId="2" quotePrefix="1" applyFont="1" applyFill="1" applyBorder="1" applyAlignment="1" applyProtection="1">
      <alignment horizontal="left" vertical="center" shrinkToFit="1"/>
      <protection locked="0" hidden="1"/>
    </xf>
    <xf numFmtId="0" fontId="61" fillId="25" borderId="107" xfId="2" applyNumberFormat="1" applyFont="1" applyFill="1" applyBorder="1" applyAlignment="1" applyProtection="1">
      <alignment horizontal="right" vertical="center"/>
      <protection locked="0" hidden="1"/>
    </xf>
    <xf numFmtId="49" fontId="25" fillId="25" borderId="109" xfId="2" applyNumberFormat="1" applyFont="1" applyFill="1" applyBorder="1" applyAlignment="1" applyProtection="1">
      <alignment horizontal="left" vertical="center"/>
      <protection locked="0" hidden="1"/>
    </xf>
    <xf numFmtId="49" fontId="25" fillId="20" borderId="106" xfId="2" applyNumberFormat="1" applyFont="1" applyFill="1" applyBorder="1" applyAlignment="1" applyProtection="1">
      <alignment horizontal="center" vertical="center"/>
      <protection locked="0" hidden="1"/>
    </xf>
    <xf numFmtId="49" fontId="25" fillId="20" borderId="109" xfId="2" quotePrefix="1" applyNumberFormat="1" applyFont="1" applyFill="1" applyBorder="1" applyAlignment="1" applyProtection="1">
      <alignment horizontal="center" vertical="center"/>
      <protection locked="0" hidden="1"/>
    </xf>
    <xf numFmtId="0" fontId="25" fillId="22" borderId="104" xfId="2" applyFont="1" applyFill="1" applyBorder="1" applyAlignment="1" applyProtection="1">
      <alignment horizontal="left" vertical="center" shrinkToFit="1"/>
      <protection locked="0" hidden="1"/>
    </xf>
    <xf numFmtId="0" fontId="61" fillId="22" borderId="107" xfId="2" applyNumberFormat="1" applyFont="1" applyFill="1" applyBorder="1" applyAlignment="1" applyProtection="1">
      <alignment horizontal="center" vertical="center"/>
      <protection locked="0" hidden="1"/>
    </xf>
    <xf numFmtId="49" fontId="25" fillId="22" borderId="109" xfId="2" applyNumberFormat="1" applyFont="1" applyFill="1" applyBorder="1" applyAlignment="1" applyProtection="1">
      <alignment horizontal="left" vertical="center"/>
      <protection locked="0" hidden="1"/>
    </xf>
    <xf numFmtId="0" fontId="25" fillId="22" borderId="106" xfId="2" applyNumberFormat="1" applyFont="1" applyFill="1" applyBorder="1" applyAlignment="1" applyProtection="1">
      <alignment horizontal="center" vertical="center"/>
      <protection locked="0" hidden="1"/>
    </xf>
    <xf numFmtId="0" fontId="25" fillId="26" borderId="104" xfId="2" applyFont="1" applyFill="1" applyBorder="1" applyAlignment="1" applyProtection="1">
      <alignment horizontal="left" vertical="center" shrinkToFit="1"/>
      <protection locked="0" hidden="1"/>
    </xf>
    <xf numFmtId="0" fontId="61" fillId="26" borderId="107" xfId="2" applyNumberFormat="1" applyFont="1" applyFill="1" applyBorder="1" applyAlignment="1" applyProtection="1">
      <alignment horizontal="center" vertical="center"/>
      <protection locked="0" hidden="1"/>
    </xf>
    <xf numFmtId="49" fontId="25" fillId="26" borderId="91" xfId="2" applyNumberFormat="1" applyFont="1" applyFill="1" applyBorder="1" applyAlignment="1" applyProtection="1">
      <alignment horizontal="left" vertical="center"/>
      <protection locked="0" hidden="1"/>
    </xf>
    <xf numFmtId="49" fontId="25" fillId="26" borderId="141" xfId="2" quotePrefix="1" applyNumberFormat="1" applyFont="1" applyFill="1" applyBorder="1" applyAlignment="1" applyProtection="1">
      <alignment horizontal="center" vertical="center"/>
      <protection locked="0" hidden="1"/>
    </xf>
    <xf numFmtId="0" fontId="25" fillId="0" borderId="93" xfId="2" applyFont="1" applyBorder="1" applyAlignment="1" applyProtection="1">
      <alignment horizontal="right" vertical="center"/>
      <protection locked="0" hidden="1"/>
    </xf>
    <xf numFmtId="49" fontId="25" fillId="0" borderId="93" xfId="2" applyNumberFormat="1" applyFont="1" applyBorder="1" applyAlignment="1" applyProtection="1">
      <alignment horizontal="left" vertical="center" shrinkToFit="1"/>
      <protection locked="0" hidden="1"/>
    </xf>
    <xf numFmtId="49" fontId="25" fillId="0" borderId="94" xfId="2" applyNumberFormat="1" applyFont="1" applyBorder="1" applyAlignment="1" applyProtection="1">
      <alignment horizontal="left" vertical="center" shrinkToFit="1"/>
      <protection locked="0" hidden="1"/>
    </xf>
    <xf numFmtId="49" fontId="25" fillId="0" borderId="95" xfId="2" applyNumberFormat="1" applyFont="1" applyBorder="1" applyAlignment="1" applyProtection="1">
      <alignment horizontal="left" vertical="center" shrinkToFit="1"/>
      <protection locked="0" hidden="1"/>
    </xf>
    <xf numFmtId="0" fontId="25" fillId="0" borderId="95" xfId="2" applyFont="1" applyBorder="1" applyAlignment="1" applyProtection="1">
      <alignment horizontal="center" vertical="center"/>
      <protection hidden="1"/>
    </xf>
    <xf numFmtId="49" fontId="25" fillId="0" borderId="94" xfId="2" applyNumberFormat="1" applyFont="1" applyFill="1" applyBorder="1" applyAlignment="1" applyProtection="1">
      <alignment horizontal="center" vertical="center"/>
      <protection locked="0" hidden="1"/>
    </xf>
    <xf numFmtId="49" fontId="25" fillId="0" borderId="96" xfId="2" applyNumberFormat="1" applyFont="1" applyFill="1" applyBorder="1" applyAlignment="1" applyProtection="1">
      <alignment horizontal="center" vertical="center"/>
      <protection locked="0" hidden="1"/>
    </xf>
    <xf numFmtId="177" fontId="25" fillId="0" borderId="96" xfId="2" applyNumberFormat="1" applyFont="1" applyFill="1" applyBorder="1" applyAlignment="1" applyProtection="1">
      <alignment horizontal="right" vertical="center"/>
      <protection locked="0" hidden="1"/>
    </xf>
    <xf numFmtId="0" fontId="25" fillId="0" borderId="95" xfId="2" applyNumberFormat="1" applyFont="1" applyFill="1" applyBorder="1" applyAlignment="1" applyProtection="1">
      <alignment horizontal="center" vertical="center"/>
      <protection hidden="1"/>
    </xf>
    <xf numFmtId="0" fontId="25" fillId="25" borderId="92" xfId="2" applyFont="1" applyFill="1" applyBorder="1" applyAlignment="1" applyProtection="1">
      <alignment horizontal="left" vertical="center" shrinkToFit="1"/>
      <protection locked="0" hidden="1"/>
    </xf>
    <xf numFmtId="49" fontId="61" fillId="25" borderId="95" xfId="2" applyNumberFormat="1" applyFont="1" applyFill="1" applyBorder="1" applyAlignment="1" applyProtection="1">
      <alignment horizontal="right" vertical="center"/>
      <protection locked="0" hidden="1"/>
    </xf>
    <xf numFmtId="49" fontId="25" fillId="25" borderId="97" xfId="2" applyNumberFormat="1" applyFont="1" applyFill="1" applyBorder="1" applyAlignment="1" applyProtection="1">
      <alignment horizontal="left" vertical="center"/>
      <protection locked="0" hidden="1"/>
    </xf>
    <xf numFmtId="49" fontId="25" fillId="20" borderId="94" xfId="2" quotePrefix="1" applyNumberFormat="1" applyFont="1" applyFill="1" applyBorder="1" applyAlignment="1" applyProtection="1">
      <alignment horizontal="center" vertical="center"/>
      <protection locked="0" hidden="1"/>
    </xf>
    <xf numFmtId="49" fontId="25" fillId="20" borderId="97" xfId="2" quotePrefix="1" applyNumberFormat="1" applyFont="1" applyFill="1" applyBorder="1" applyAlignment="1" applyProtection="1">
      <alignment horizontal="center" vertical="center"/>
      <protection locked="0" hidden="1"/>
    </xf>
    <xf numFmtId="0" fontId="25" fillId="22" borderId="92" xfId="2" applyFont="1" applyFill="1" applyBorder="1" applyAlignment="1" applyProtection="1">
      <alignment horizontal="left" vertical="center" shrinkToFit="1"/>
      <protection locked="0" hidden="1"/>
    </xf>
    <xf numFmtId="0" fontId="61" fillId="22" borderId="95" xfId="2" applyNumberFormat="1" applyFont="1" applyFill="1" applyBorder="1" applyAlignment="1" applyProtection="1">
      <alignment horizontal="right" vertical="center"/>
      <protection locked="0" hidden="1"/>
    </xf>
    <xf numFmtId="49" fontId="25" fillId="22" borderId="97" xfId="2" applyNumberFormat="1" applyFont="1" applyFill="1" applyBorder="1" applyAlignment="1" applyProtection="1">
      <alignment horizontal="left" vertical="center"/>
      <protection locked="0" hidden="1"/>
    </xf>
    <xf numFmtId="0" fontId="25" fillId="22" borderId="94" xfId="2" applyNumberFormat="1" applyFont="1" applyFill="1" applyBorder="1" applyAlignment="1" applyProtection="1">
      <alignment horizontal="center" vertical="center"/>
      <protection locked="0" hidden="1"/>
    </xf>
    <xf numFmtId="0" fontId="25" fillId="26" borderId="92" xfId="2" applyFont="1" applyFill="1" applyBorder="1" applyAlignment="1" applyProtection="1">
      <alignment horizontal="left" vertical="center" shrinkToFit="1"/>
      <protection locked="0" hidden="1"/>
    </xf>
    <xf numFmtId="0" fontId="61" fillId="26" borderId="95" xfId="2" applyNumberFormat="1" applyFont="1" applyFill="1" applyBorder="1" applyAlignment="1" applyProtection="1">
      <alignment horizontal="center" vertical="center"/>
      <protection locked="0" hidden="1"/>
    </xf>
    <xf numFmtId="49" fontId="25" fillId="26" borderId="97" xfId="2" applyNumberFormat="1" applyFont="1" applyFill="1" applyBorder="1" applyAlignment="1" applyProtection="1">
      <alignment horizontal="left" vertical="center" shrinkToFit="1"/>
      <protection locked="0" hidden="1"/>
    </xf>
    <xf numFmtId="49" fontId="25" fillId="26" borderId="142" xfId="2" quotePrefix="1" applyNumberFormat="1" applyFont="1" applyFill="1" applyBorder="1" applyAlignment="1" applyProtection="1">
      <alignment horizontal="center" vertical="center"/>
      <protection locked="0" hidden="1"/>
    </xf>
    <xf numFmtId="177" fontId="25" fillId="0" borderId="95" xfId="2" applyNumberFormat="1" applyFont="1" applyFill="1" applyBorder="1" applyAlignment="1" applyProtection="1">
      <alignment horizontal="right" vertical="center"/>
      <protection locked="0" hidden="1"/>
    </xf>
    <xf numFmtId="0" fontId="25" fillId="22" borderId="94" xfId="2" quotePrefix="1" applyNumberFormat="1" applyFont="1" applyFill="1" applyBorder="1" applyAlignment="1" applyProtection="1">
      <alignment horizontal="center" vertical="center"/>
      <protection locked="0" hidden="1"/>
    </xf>
    <xf numFmtId="49" fontId="25" fillId="20" borderId="94" xfId="2" applyNumberFormat="1" applyFont="1" applyFill="1" applyBorder="1" applyAlignment="1" applyProtection="1">
      <alignment horizontal="center" vertical="center"/>
      <protection locked="0" hidden="1"/>
    </xf>
    <xf numFmtId="0" fontId="25" fillId="0" borderId="99" xfId="2" applyFont="1" applyBorder="1" applyAlignment="1" applyProtection="1">
      <alignment horizontal="right" vertical="center"/>
      <protection locked="0" hidden="1"/>
    </xf>
    <xf numFmtId="49" fontId="25" fillId="0" borderId="99" xfId="2" applyNumberFormat="1" applyFont="1" applyBorder="1" applyAlignment="1" applyProtection="1">
      <alignment horizontal="left" vertical="center" shrinkToFit="1"/>
      <protection locked="0" hidden="1"/>
    </xf>
    <xf numFmtId="49" fontId="25" fillId="0" borderId="100" xfId="2" applyNumberFormat="1" applyFont="1" applyBorder="1" applyAlignment="1" applyProtection="1">
      <alignment horizontal="left" vertical="center" shrinkToFit="1"/>
      <protection locked="0" hidden="1"/>
    </xf>
    <xf numFmtId="49" fontId="25" fillId="0" borderId="101" xfId="2" applyNumberFormat="1" applyFont="1" applyBorder="1" applyAlignment="1" applyProtection="1">
      <alignment horizontal="left" vertical="center" shrinkToFit="1"/>
      <protection locked="0" hidden="1"/>
    </xf>
    <xf numFmtId="0" fontId="25" fillId="0" borderId="101" xfId="2" applyFont="1" applyBorder="1" applyAlignment="1" applyProtection="1">
      <alignment horizontal="center" vertical="center"/>
      <protection hidden="1"/>
    </xf>
    <xf numFmtId="49" fontId="25" fillId="0" borderId="100" xfId="2" applyNumberFormat="1" applyFont="1" applyFill="1" applyBorder="1" applyAlignment="1" applyProtection="1">
      <alignment horizontal="center" vertical="center"/>
      <protection locked="0" hidden="1"/>
    </xf>
    <xf numFmtId="49" fontId="25" fillId="0" borderId="102" xfId="2" applyNumberFormat="1" applyFont="1" applyFill="1" applyBorder="1" applyAlignment="1" applyProtection="1">
      <alignment horizontal="center" vertical="center"/>
      <protection locked="0" hidden="1"/>
    </xf>
    <xf numFmtId="177" fontId="25" fillId="0" borderId="102" xfId="2" applyNumberFormat="1" applyFont="1" applyFill="1" applyBorder="1" applyAlignment="1" applyProtection="1">
      <alignment horizontal="right" vertical="center"/>
      <protection locked="0" hidden="1"/>
    </xf>
    <xf numFmtId="0" fontId="25" fillId="0" borderId="295" xfId="2" applyNumberFormat="1" applyFont="1" applyFill="1" applyBorder="1" applyAlignment="1" applyProtection="1">
      <alignment horizontal="center" vertical="center"/>
      <protection hidden="1"/>
    </xf>
    <xf numFmtId="0" fontId="25" fillId="25" borderId="98" xfId="2" applyFont="1" applyFill="1" applyBorder="1" applyAlignment="1" applyProtection="1">
      <alignment horizontal="left" vertical="center" shrinkToFit="1"/>
      <protection locked="0" hidden="1"/>
    </xf>
    <xf numFmtId="49" fontId="61" fillId="25" borderId="101" xfId="2" applyNumberFormat="1" applyFont="1" applyFill="1" applyBorder="1" applyAlignment="1" applyProtection="1">
      <alignment horizontal="right" vertical="center"/>
      <protection locked="0" hidden="1"/>
    </xf>
    <xf numFmtId="49" fontId="25" fillId="25" borderId="103" xfId="2" applyNumberFormat="1" applyFont="1" applyFill="1" applyBorder="1" applyAlignment="1" applyProtection="1">
      <alignment horizontal="left" vertical="center"/>
      <protection locked="0" hidden="1"/>
    </xf>
    <xf numFmtId="49" fontId="25" fillId="20" borderId="100" xfId="2" quotePrefix="1" applyNumberFormat="1" applyFont="1" applyFill="1" applyBorder="1" applyAlignment="1" applyProtection="1">
      <alignment horizontal="center" vertical="center"/>
      <protection locked="0" hidden="1"/>
    </xf>
    <xf numFmtId="49" fontId="25" fillId="20" borderId="103" xfId="2" quotePrefix="1" applyNumberFormat="1" applyFont="1" applyFill="1" applyBorder="1" applyAlignment="1" applyProtection="1">
      <alignment horizontal="center" vertical="center"/>
      <protection locked="0" hidden="1"/>
    </xf>
    <xf numFmtId="0" fontId="25" fillId="22" borderId="98" xfId="2" applyFont="1" applyFill="1" applyBorder="1" applyAlignment="1" applyProtection="1">
      <alignment horizontal="left" vertical="center" shrinkToFit="1"/>
      <protection locked="0" hidden="1"/>
    </xf>
    <xf numFmtId="0" fontId="61" fillId="22" borderId="101" xfId="2" applyNumberFormat="1" applyFont="1" applyFill="1" applyBorder="1" applyAlignment="1" applyProtection="1">
      <alignment horizontal="right" vertical="center"/>
      <protection locked="0" hidden="1"/>
    </xf>
    <xf numFmtId="49" fontId="25" fillId="22" borderId="103" xfId="2" applyNumberFormat="1" applyFont="1" applyFill="1" applyBorder="1" applyAlignment="1" applyProtection="1">
      <alignment horizontal="left" vertical="center"/>
      <protection locked="0" hidden="1"/>
    </xf>
    <xf numFmtId="0" fontId="25" fillId="22" borderId="100" xfId="2" quotePrefix="1" applyNumberFormat="1" applyFont="1" applyFill="1" applyBorder="1" applyAlignment="1" applyProtection="1">
      <alignment horizontal="center" vertical="center"/>
      <protection locked="0" hidden="1"/>
    </xf>
    <xf numFmtId="0" fontId="25" fillId="26" borderId="98" xfId="2" applyFont="1" applyFill="1" applyBorder="1" applyAlignment="1" applyProtection="1">
      <alignment horizontal="left" vertical="center" shrinkToFit="1"/>
      <protection locked="0" hidden="1"/>
    </xf>
    <xf numFmtId="0" fontId="61" fillId="26" borderId="101" xfId="2" applyNumberFormat="1" applyFont="1" applyFill="1" applyBorder="1" applyAlignment="1" applyProtection="1">
      <alignment horizontal="center" vertical="center"/>
      <protection locked="0" hidden="1"/>
    </xf>
    <xf numFmtId="49" fontId="25" fillId="26" borderId="103" xfId="2" applyNumberFormat="1" applyFont="1" applyFill="1" applyBorder="1" applyAlignment="1" applyProtection="1">
      <alignment horizontal="left" vertical="center" shrinkToFit="1"/>
      <protection locked="0" hidden="1"/>
    </xf>
    <xf numFmtId="49" fontId="25" fillId="26" borderId="143" xfId="2" quotePrefix="1" applyNumberFormat="1" applyFont="1" applyFill="1" applyBorder="1" applyAlignment="1" applyProtection="1">
      <alignment horizontal="center" vertical="center"/>
      <protection locked="0" hidden="1"/>
    </xf>
    <xf numFmtId="0" fontId="25" fillId="0" borderId="87" xfId="2" applyFont="1" applyBorder="1" applyAlignment="1" applyProtection="1">
      <alignment horizontal="right" vertical="center"/>
      <protection locked="0" hidden="1"/>
    </xf>
    <xf numFmtId="49" fontId="25" fillId="0" borderId="87" xfId="2" applyNumberFormat="1" applyFont="1" applyBorder="1" applyAlignment="1" applyProtection="1">
      <alignment horizontal="left" vertical="center" shrinkToFit="1"/>
      <protection locked="0" hidden="1"/>
    </xf>
    <xf numFmtId="49" fontId="25" fillId="0" borderId="88" xfId="2" applyNumberFormat="1" applyFont="1" applyBorder="1" applyAlignment="1" applyProtection="1">
      <alignment horizontal="left" vertical="center" shrinkToFit="1"/>
      <protection locked="0" hidden="1"/>
    </xf>
    <xf numFmtId="49" fontId="25" fillId="0" borderId="89" xfId="2" applyNumberFormat="1" applyFont="1" applyBorder="1" applyAlignment="1" applyProtection="1">
      <alignment horizontal="left" vertical="center" shrinkToFit="1"/>
      <protection locked="0" hidden="1"/>
    </xf>
    <xf numFmtId="0" fontId="25" fillId="0" borderId="89" xfId="2" applyFont="1" applyBorder="1" applyAlignment="1" applyProtection="1">
      <alignment horizontal="center" vertical="center"/>
      <protection hidden="1"/>
    </xf>
    <xf numFmtId="49" fontId="25" fillId="0" borderId="88" xfId="2" applyNumberFormat="1" applyFont="1" applyFill="1" applyBorder="1" applyAlignment="1" applyProtection="1">
      <alignment horizontal="center" vertical="center"/>
      <protection locked="0" hidden="1"/>
    </xf>
    <xf numFmtId="49" fontId="25" fillId="0" borderId="90" xfId="2" applyNumberFormat="1" applyFont="1" applyFill="1" applyBorder="1" applyAlignment="1" applyProtection="1">
      <alignment horizontal="center" vertical="center"/>
      <protection locked="0" hidden="1"/>
    </xf>
    <xf numFmtId="177" fontId="25" fillId="0" borderId="90" xfId="2" applyNumberFormat="1" applyFont="1" applyFill="1" applyBorder="1" applyAlignment="1" applyProtection="1">
      <alignment horizontal="right" vertical="center"/>
      <protection locked="0" hidden="1"/>
    </xf>
    <xf numFmtId="0" fontId="25" fillId="25" borderId="86" xfId="2" quotePrefix="1" applyFont="1" applyFill="1" applyBorder="1" applyAlignment="1" applyProtection="1">
      <alignment horizontal="left" vertical="center" shrinkToFit="1"/>
      <protection locked="0" hidden="1"/>
    </xf>
    <xf numFmtId="49" fontId="61" fillId="25" borderId="89" xfId="2" applyNumberFormat="1" applyFont="1" applyFill="1" applyBorder="1" applyAlignment="1" applyProtection="1">
      <alignment horizontal="right" vertical="center"/>
      <protection locked="0" hidden="1"/>
    </xf>
    <xf numFmtId="49" fontId="25" fillId="25" borderId="91" xfId="2" applyNumberFormat="1" applyFont="1" applyFill="1" applyBorder="1" applyAlignment="1" applyProtection="1">
      <alignment horizontal="left" vertical="center"/>
      <protection locked="0" hidden="1"/>
    </xf>
    <xf numFmtId="49" fontId="25" fillId="20" borderId="88" xfId="2" applyNumberFormat="1" applyFont="1" applyFill="1" applyBorder="1" applyAlignment="1" applyProtection="1">
      <alignment horizontal="center" vertical="center"/>
      <protection locked="0" hidden="1"/>
    </xf>
    <xf numFmtId="49" fontId="25" fillId="20" borderId="91" xfId="2" quotePrefix="1" applyNumberFormat="1" applyFont="1" applyFill="1" applyBorder="1" applyAlignment="1" applyProtection="1">
      <alignment horizontal="center" vertical="center"/>
      <protection locked="0" hidden="1"/>
    </xf>
    <xf numFmtId="0" fontId="25" fillId="22" borderId="86" xfId="2" applyFont="1" applyFill="1" applyBorder="1" applyAlignment="1" applyProtection="1">
      <alignment horizontal="left" vertical="center" shrinkToFit="1"/>
      <protection locked="0" hidden="1"/>
    </xf>
    <xf numFmtId="0" fontId="61" fillId="22" borderId="89" xfId="2" applyNumberFormat="1" applyFont="1" applyFill="1" applyBorder="1" applyAlignment="1" applyProtection="1">
      <alignment horizontal="right" vertical="center"/>
      <protection locked="0" hidden="1"/>
    </xf>
    <xf numFmtId="49" fontId="25" fillId="22" borderId="91" xfId="2" applyNumberFormat="1" applyFont="1" applyFill="1" applyBorder="1" applyAlignment="1" applyProtection="1">
      <alignment horizontal="left" vertical="center"/>
      <protection locked="0" hidden="1"/>
    </xf>
    <xf numFmtId="0" fontId="25" fillId="22" borderId="88" xfId="2" applyNumberFormat="1" applyFont="1" applyFill="1" applyBorder="1" applyAlignment="1" applyProtection="1">
      <alignment horizontal="center" vertical="center"/>
      <protection locked="0" hidden="1"/>
    </xf>
    <xf numFmtId="0" fontId="25" fillId="26" borderId="86" xfId="2" applyFont="1" applyFill="1" applyBorder="1" applyAlignment="1" applyProtection="1">
      <alignment horizontal="left" vertical="center" shrinkToFit="1"/>
      <protection locked="0" hidden="1"/>
    </xf>
    <xf numFmtId="0" fontId="61" fillId="26" borderId="89" xfId="2" applyNumberFormat="1" applyFont="1" applyFill="1" applyBorder="1" applyAlignment="1" applyProtection="1">
      <alignment horizontal="center" vertical="center"/>
      <protection locked="0" hidden="1"/>
    </xf>
    <xf numFmtId="49" fontId="25" fillId="26" borderId="144" xfId="2" quotePrefix="1" applyNumberFormat="1" applyFont="1" applyFill="1" applyBorder="1" applyAlignment="1" applyProtection="1">
      <alignment horizontal="center" vertical="center"/>
      <protection locked="0" hidden="1"/>
    </xf>
    <xf numFmtId="49" fontId="25" fillId="0" borderId="96" xfId="2" applyNumberFormat="1" applyFont="1" applyFill="1" applyBorder="1" applyAlignment="1" applyProtection="1">
      <alignment horizontal="right" vertical="center"/>
      <protection locked="0" hidden="1"/>
    </xf>
    <xf numFmtId="49" fontId="25" fillId="25" borderId="97" xfId="2" applyNumberFormat="1" applyFont="1" applyFill="1" applyBorder="1" applyAlignment="1" applyProtection="1">
      <alignment horizontal="left" vertical="center" shrinkToFit="1"/>
      <protection locked="0" hidden="1"/>
    </xf>
    <xf numFmtId="49" fontId="25" fillId="22" borderId="97" xfId="2" applyNumberFormat="1" applyFont="1" applyFill="1" applyBorder="1" applyAlignment="1" applyProtection="1">
      <alignment horizontal="left" vertical="center" shrinkToFit="1"/>
      <protection locked="0" hidden="1"/>
    </xf>
    <xf numFmtId="49" fontId="25" fillId="0" borderId="102" xfId="2" applyNumberFormat="1" applyFont="1" applyFill="1" applyBorder="1" applyAlignment="1" applyProtection="1">
      <alignment horizontal="right" vertical="center"/>
      <protection locked="0" hidden="1"/>
    </xf>
    <xf numFmtId="0" fontId="25" fillId="0" borderId="101" xfId="2" applyNumberFormat="1" applyFont="1" applyFill="1" applyBorder="1" applyAlignment="1" applyProtection="1">
      <alignment horizontal="center" vertical="center"/>
      <protection hidden="1"/>
    </xf>
    <xf numFmtId="49" fontId="25" fillId="25" borderId="103" xfId="2" applyNumberFormat="1" applyFont="1" applyFill="1" applyBorder="1" applyAlignment="1" applyProtection="1">
      <alignment horizontal="left" vertical="center" shrinkToFit="1"/>
      <protection locked="0" hidden="1"/>
    </xf>
    <xf numFmtId="49" fontId="25" fillId="22" borderId="103" xfId="2" applyNumberFormat="1" applyFont="1" applyFill="1" applyBorder="1" applyAlignment="1" applyProtection="1">
      <alignment horizontal="left" vertical="center" shrinkToFit="1"/>
      <protection locked="0" hidden="1"/>
    </xf>
    <xf numFmtId="0" fontId="25" fillId="0" borderId="95" xfId="2" applyNumberFormat="1" applyFont="1" applyBorder="1" applyAlignment="1" applyProtection="1">
      <alignment horizontal="center" vertical="center"/>
      <protection hidden="1"/>
    </xf>
    <xf numFmtId="0" fontId="25" fillId="0" borderId="101" xfId="2" applyNumberFormat="1" applyFont="1" applyBorder="1" applyAlignment="1" applyProtection="1">
      <alignment horizontal="center" vertical="center"/>
      <protection hidden="1"/>
    </xf>
    <xf numFmtId="0" fontId="25" fillId="0" borderId="89" xfId="2" applyNumberFormat="1" applyFont="1" applyBorder="1" applyAlignment="1" applyProtection="1">
      <alignment horizontal="center" vertical="center"/>
      <protection hidden="1"/>
    </xf>
    <xf numFmtId="0" fontId="25" fillId="0" borderId="297" xfId="2" applyNumberFormat="1" applyFont="1" applyFill="1" applyBorder="1" applyAlignment="1" applyProtection="1">
      <alignment horizontal="center" vertical="center"/>
      <protection hidden="1"/>
    </xf>
    <xf numFmtId="0" fontId="25" fillId="0" borderId="146" xfId="2" applyFont="1" applyBorder="1" applyAlignment="1" applyProtection="1">
      <alignment horizontal="right" vertical="center"/>
      <protection locked="0" hidden="1"/>
    </xf>
    <xf numFmtId="49" fontId="25" fillId="0" borderId="146" xfId="2" applyNumberFormat="1" applyFont="1" applyBorder="1" applyAlignment="1" applyProtection="1">
      <alignment horizontal="left" vertical="center" shrinkToFit="1"/>
      <protection locked="0" hidden="1"/>
    </xf>
    <xf numFmtId="49" fontId="25" fillId="0" borderId="147" xfId="2" applyNumberFormat="1" applyFont="1" applyBorder="1" applyAlignment="1" applyProtection="1">
      <alignment horizontal="left" vertical="center" shrinkToFit="1"/>
      <protection locked="0" hidden="1"/>
    </xf>
    <xf numFmtId="49" fontId="25" fillId="0" borderId="148" xfId="2" applyNumberFormat="1" applyFont="1" applyBorder="1" applyAlignment="1" applyProtection="1">
      <alignment horizontal="left" vertical="center" shrinkToFit="1"/>
      <protection locked="0" hidden="1"/>
    </xf>
    <xf numFmtId="0" fontId="25" fillId="0" borderId="148" xfId="2" applyNumberFormat="1" applyFont="1" applyBorder="1" applyAlignment="1" applyProtection="1">
      <alignment horizontal="center" vertical="center"/>
      <protection hidden="1"/>
    </xf>
    <xf numFmtId="49" fontId="25" fillId="0" borderId="147" xfId="2" applyNumberFormat="1" applyFont="1" applyFill="1" applyBorder="1" applyAlignment="1" applyProtection="1">
      <alignment horizontal="center" vertical="center"/>
      <protection locked="0" hidden="1"/>
    </xf>
    <xf numFmtId="49" fontId="25" fillId="0" borderId="149" xfId="2" applyNumberFormat="1" applyFont="1" applyFill="1" applyBorder="1" applyAlignment="1" applyProtection="1">
      <alignment horizontal="center" vertical="center"/>
      <protection locked="0" hidden="1"/>
    </xf>
    <xf numFmtId="49" fontId="25" fillId="0" borderId="149" xfId="2" applyNumberFormat="1" applyFont="1" applyFill="1" applyBorder="1" applyAlignment="1" applyProtection="1">
      <alignment horizontal="right" vertical="center"/>
      <protection locked="0" hidden="1"/>
    </xf>
    <xf numFmtId="0" fontId="25" fillId="0" borderId="148" xfId="2" applyNumberFormat="1" applyFont="1" applyFill="1" applyBorder="1" applyAlignment="1" applyProtection="1">
      <alignment horizontal="center" vertical="center"/>
      <protection hidden="1"/>
    </xf>
    <xf numFmtId="0" fontId="25" fillId="25" borderId="145" xfId="2" applyFont="1" applyFill="1" applyBorder="1" applyAlignment="1" applyProtection="1">
      <alignment horizontal="left" vertical="center" shrinkToFit="1"/>
      <protection locked="0" hidden="1"/>
    </xf>
    <xf numFmtId="49" fontId="61" fillId="25" borderId="148" xfId="2" applyNumberFormat="1" applyFont="1" applyFill="1" applyBorder="1" applyAlignment="1" applyProtection="1">
      <alignment horizontal="right" vertical="center"/>
      <protection locked="0" hidden="1"/>
    </xf>
    <xf numFmtId="49" fontId="25" fillId="25" borderId="150" xfId="2" applyNumberFormat="1" applyFont="1" applyFill="1" applyBorder="1" applyAlignment="1" applyProtection="1">
      <alignment horizontal="left" vertical="center" shrinkToFit="1"/>
      <protection locked="0" hidden="1"/>
    </xf>
    <xf numFmtId="49" fontId="25" fillId="20" borderId="147" xfId="2" quotePrefix="1" applyNumberFormat="1" applyFont="1" applyFill="1" applyBorder="1" applyAlignment="1" applyProtection="1">
      <alignment horizontal="center" vertical="center"/>
      <protection locked="0" hidden="1"/>
    </xf>
    <xf numFmtId="49" fontId="25" fillId="20" borderId="150" xfId="2" quotePrefix="1" applyNumberFormat="1" applyFont="1" applyFill="1" applyBorder="1" applyAlignment="1" applyProtection="1">
      <alignment horizontal="center" vertical="center"/>
      <protection locked="0" hidden="1"/>
    </xf>
    <xf numFmtId="0" fontId="25" fillId="22" borderId="145" xfId="2" applyFont="1" applyFill="1" applyBorder="1" applyAlignment="1" applyProtection="1">
      <alignment horizontal="left" vertical="center" shrinkToFit="1"/>
      <protection locked="0" hidden="1"/>
    </xf>
    <xf numFmtId="0" fontId="61" fillId="22" borderId="148" xfId="2" applyNumberFormat="1" applyFont="1" applyFill="1" applyBorder="1" applyAlignment="1" applyProtection="1">
      <alignment horizontal="right" vertical="center"/>
      <protection locked="0" hidden="1"/>
    </xf>
    <xf numFmtId="49" fontId="25" fillId="22" borderId="150" xfId="2" applyNumberFormat="1" applyFont="1" applyFill="1" applyBorder="1" applyAlignment="1" applyProtection="1">
      <alignment horizontal="left" vertical="center" shrinkToFit="1"/>
      <protection locked="0" hidden="1"/>
    </xf>
    <xf numFmtId="0" fontId="25" fillId="22" borderId="147" xfId="2" quotePrefix="1" applyNumberFormat="1" applyFont="1" applyFill="1" applyBorder="1" applyAlignment="1" applyProtection="1">
      <alignment horizontal="center" vertical="center"/>
      <protection locked="0" hidden="1"/>
    </xf>
    <xf numFmtId="0" fontId="25" fillId="26" borderId="145" xfId="2" applyFont="1" applyFill="1" applyBorder="1" applyAlignment="1" applyProtection="1">
      <alignment horizontal="left" vertical="center" shrinkToFit="1"/>
      <protection locked="0" hidden="1"/>
    </xf>
    <xf numFmtId="0" fontId="61" fillId="26" borderId="148" xfId="2" applyNumberFormat="1" applyFont="1" applyFill="1" applyBorder="1" applyAlignment="1" applyProtection="1">
      <alignment horizontal="center" vertical="center"/>
      <protection locked="0" hidden="1"/>
    </xf>
    <xf numFmtId="49" fontId="25" fillId="26" borderId="150" xfId="2" applyNumberFormat="1" applyFont="1" applyFill="1" applyBorder="1" applyAlignment="1" applyProtection="1">
      <alignment horizontal="left" vertical="center" shrinkToFit="1"/>
      <protection locked="0" hidden="1"/>
    </xf>
    <xf numFmtId="49" fontId="25" fillId="26" borderId="206" xfId="2" quotePrefix="1" applyNumberFormat="1" applyFont="1" applyFill="1" applyBorder="1" applyAlignment="1" applyProtection="1">
      <alignment horizontal="center" vertical="center"/>
      <protection locked="0" hidden="1"/>
    </xf>
    <xf numFmtId="49" fontId="25" fillId="0" borderId="296" xfId="2" applyNumberFormat="1" applyFont="1" applyFill="1" applyBorder="1" applyAlignment="1" applyProtection="1">
      <alignment horizontal="center" vertical="center"/>
      <protection locked="0" hidden="1"/>
    </xf>
    <xf numFmtId="49" fontId="25" fillId="0" borderId="91" xfId="2" applyNumberFormat="1" applyFont="1" applyFill="1" applyBorder="1" applyAlignment="1" applyProtection="1">
      <alignment horizontal="center" vertical="center"/>
      <protection locked="0" hidden="1"/>
    </xf>
    <xf numFmtId="49" fontId="25" fillId="0" borderId="97" xfId="2" applyNumberFormat="1" applyFont="1" applyFill="1" applyBorder="1" applyAlignment="1" applyProtection="1">
      <alignment horizontal="center" vertical="center"/>
      <protection locked="0" hidden="1"/>
    </xf>
    <xf numFmtId="49" fontId="25" fillId="0" borderId="103" xfId="2" applyNumberFormat="1" applyFont="1" applyFill="1" applyBorder="1" applyAlignment="1" applyProtection="1">
      <alignment horizontal="center" vertical="center"/>
      <protection locked="0" hidden="1"/>
    </xf>
    <xf numFmtId="49" fontId="25" fillId="0" borderId="298" xfId="2" applyNumberFormat="1" applyFont="1" applyFill="1" applyBorder="1" applyAlignment="1" applyProtection="1">
      <alignment horizontal="center" vertical="center"/>
      <protection locked="0" hidden="1"/>
    </xf>
    <xf numFmtId="0" fontId="25" fillId="25" borderId="7" xfId="0" applyFont="1" applyFill="1" applyBorder="1" applyAlignment="1" applyProtection="1">
      <alignment horizontal="center" vertical="center" wrapText="1"/>
      <protection hidden="1"/>
    </xf>
    <xf numFmtId="0" fontId="25" fillId="25" borderId="110" xfId="0" applyFont="1" applyFill="1" applyBorder="1" applyAlignment="1" applyProtection="1">
      <alignment horizontal="center" vertical="center"/>
      <protection hidden="1"/>
    </xf>
    <xf numFmtId="3" fontId="45" fillId="25" borderId="8" xfId="0" applyNumberFormat="1" applyFont="1" applyFill="1" applyBorder="1" applyAlignment="1" applyProtection="1">
      <alignment horizontal="center" vertical="center"/>
      <protection hidden="1"/>
    </xf>
    <xf numFmtId="3" fontId="45" fillId="25" borderId="12" xfId="0" applyNumberFormat="1" applyFont="1" applyFill="1" applyBorder="1" applyAlignment="1" applyProtection="1">
      <alignment horizontal="center" vertical="center"/>
      <protection hidden="1"/>
    </xf>
    <xf numFmtId="3" fontId="45" fillId="25" borderId="111" xfId="0" applyNumberFormat="1" applyFont="1" applyFill="1" applyBorder="1" applyAlignment="1" applyProtection="1">
      <alignment horizontal="center" vertical="center"/>
      <protection hidden="1"/>
    </xf>
    <xf numFmtId="3" fontId="45" fillId="25" borderId="113" xfId="0" applyNumberFormat="1" applyFont="1" applyFill="1" applyBorder="1" applyAlignment="1" applyProtection="1">
      <alignment horizontal="center" vertical="center"/>
      <protection hidden="1"/>
    </xf>
    <xf numFmtId="3" fontId="54" fillId="19" borderId="132" xfId="0" applyNumberFormat="1" applyFont="1" applyFill="1" applyBorder="1" applyAlignment="1" applyProtection="1">
      <alignment horizontal="center" vertical="center"/>
      <protection hidden="1"/>
    </xf>
    <xf numFmtId="3" fontId="54" fillId="19" borderId="133" xfId="0" applyNumberFormat="1" applyFont="1" applyFill="1" applyBorder="1" applyAlignment="1" applyProtection="1">
      <alignment horizontal="center" vertical="center"/>
      <protection hidden="1"/>
    </xf>
    <xf numFmtId="3" fontId="54" fillId="19" borderId="130" xfId="0" applyNumberFormat="1" applyFont="1" applyFill="1" applyBorder="1" applyAlignment="1" applyProtection="1">
      <alignment horizontal="center" vertical="center"/>
      <protection hidden="1"/>
    </xf>
    <xf numFmtId="3" fontId="54" fillId="19" borderId="140" xfId="0" applyNumberFormat="1" applyFont="1" applyFill="1" applyBorder="1" applyAlignment="1" applyProtection="1">
      <alignment horizontal="center" vertical="center"/>
      <protection hidden="1"/>
    </xf>
    <xf numFmtId="3" fontId="54" fillId="19" borderId="265" xfId="0" applyNumberFormat="1" applyFont="1" applyFill="1" applyBorder="1" applyAlignment="1" applyProtection="1">
      <alignment horizontal="center" vertical="center"/>
      <protection hidden="1"/>
    </xf>
    <xf numFmtId="3" fontId="54" fillId="19" borderId="266" xfId="0" applyNumberFormat="1" applyFont="1" applyFill="1" applyBorder="1" applyAlignment="1" applyProtection="1">
      <alignment horizontal="center" vertical="center"/>
      <protection hidden="1"/>
    </xf>
    <xf numFmtId="0" fontId="71" fillId="19" borderId="269" xfId="0" applyFont="1" applyFill="1" applyBorder="1" applyAlignment="1" applyProtection="1">
      <alignment horizontal="center" vertical="center"/>
      <protection hidden="1"/>
    </xf>
    <xf numFmtId="0" fontId="71" fillId="19" borderId="270" xfId="0" applyFont="1" applyFill="1" applyBorder="1" applyAlignment="1" applyProtection="1">
      <alignment horizontal="center" vertical="center"/>
      <protection hidden="1"/>
    </xf>
    <xf numFmtId="0" fontId="71" fillId="19" borderId="271" xfId="0" applyFont="1" applyFill="1" applyBorder="1" applyAlignment="1" applyProtection="1">
      <alignment horizontal="center" vertical="center"/>
      <protection hidden="1"/>
    </xf>
    <xf numFmtId="0" fontId="71" fillId="19" borderId="272" xfId="0" applyFont="1" applyFill="1" applyBorder="1" applyAlignment="1" applyProtection="1">
      <alignment horizontal="center" vertical="center"/>
      <protection hidden="1"/>
    </xf>
    <xf numFmtId="0" fontId="71" fillId="19" borderId="5" xfId="0" applyFont="1" applyFill="1" applyBorder="1" applyAlignment="1" applyProtection="1">
      <alignment horizontal="center" vertical="center"/>
      <protection hidden="1"/>
    </xf>
    <xf numFmtId="0" fontId="71" fillId="19" borderId="273" xfId="0" applyFont="1" applyFill="1" applyBorder="1" applyAlignment="1" applyProtection="1">
      <alignment horizontal="center" vertical="center"/>
      <protection hidden="1"/>
    </xf>
    <xf numFmtId="0" fontId="62" fillId="0" borderId="312" xfId="2" applyFont="1" applyFill="1" applyBorder="1" applyAlignment="1" applyProtection="1">
      <alignment horizontal="center" vertical="top"/>
      <protection hidden="1"/>
    </xf>
    <xf numFmtId="0" fontId="62" fillId="0" borderId="313" xfId="2" applyFont="1" applyFill="1" applyBorder="1" applyAlignment="1" applyProtection="1">
      <alignment horizontal="center" vertical="top"/>
      <protection hidden="1"/>
    </xf>
    <xf numFmtId="49" fontId="9" fillId="21" borderId="78" xfId="2" applyNumberFormat="1" applyFont="1" applyFill="1" applyBorder="1" applyAlignment="1" applyProtection="1">
      <alignment horizontal="center" vertical="center" wrapText="1"/>
      <protection hidden="1"/>
    </xf>
    <xf numFmtId="49" fontId="9" fillId="21" borderId="111"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12" xfId="2" applyNumberFormat="1" applyFont="1" applyFill="1" applyBorder="1" applyAlignment="1" applyProtection="1">
      <alignment horizontal="center" vertical="center"/>
      <protection hidden="1"/>
    </xf>
    <xf numFmtId="49" fontId="9" fillId="21" borderId="79" xfId="2" applyNumberFormat="1" applyFont="1" applyFill="1" applyBorder="1" applyAlignment="1" applyProtection="1">
      <alignment horizontal="center" vertical="center"/>
      <protection hidden="1"/>
    </xf>
    <xf numFmtId="49" fontId="10" fillId="21" borderId="79" xfId="0" applyNumberFormat="1" applyFont="1" applyFill="1" applyBorder="1" applyAlignment="1" applyProtection="1">
      <alignment horizontal="center" vertical="center"/>
      <protection hidden="1"/>
    </xf>
    <xf numFmtId="0" fontId="56" fillId="19" borderId="188" xfId="3" applyFont="1" applyFill="1" applyBorder="1" applyAlignment="1" applyProtection="1">
      <alignment horizontal="left" vertical="center"/>
      <protection hidden="1"/>
    </xf>
    <xf numFmtId="0" fontId="56" fillId="19" borderId="73" xfId="3" applyFont="1" applyFill="1" applyBorder="1" applyAlignment="1" applyProtection="1">
      <alignment horizontal="left" vertical="center"/>
      <protection hidden="1"/>
    </xf>
    <xf numFmtId="0" fontId="56" fillId="19" borderId="189" xfId="3" applyFont="1" applyFill="1" applyBorder="1" applyAlignment="1" applyProtection="1">
      <alignment horizontal="left" vertical="center"/>
      <protection hidden="1"/>
    </xf>
    <xf numFmtId="0" fontId="56" fillId="19" borderId="193" xfId="3" applyFont="1" applyFill="1" applyBorder="1" applyAlignment="1" applyProtection="1">
      <alignment horizontal="left" vertical="center"/>
      <protection hidden="1"/>
    </xf>
    <xf numFmtId="0" fontId="56" fillId="19" borderId="5" xfId="3" applyFont="1" applyFill="1" applyBorder="1" applyAlignment="1" applyProtection="1">
      <alignment horizontal="left" vertical="center"/>
      <protection hidden="1"/>
    </xf>
    <xf numFmtId="0" fontId="56" fillId="19" borderId="194" xfId="3" applyFont="1" applyFill="1" applyBorder="1" applyAlignment="1" applyProtection="1">
      <alignment horizontal="left" vertical="center"/>
      <protection hidden="1"/>
    </xf>
    <xf numFmtId="0" fontId="36" fillId="19" borderId="190" xfId="0" applyFont="1" applyFill="1" applyBorder="1" applyAlignment="1" applyProtection="1">
      <alignment vertical="center"/>
      <protection hidden="1"/>
    </xf>
    <xf numFmtId="0" fontId="36" fillId="19" borderId="73" xfId="0" applyFont="1" applyFill="1" applyBorder="1" applyAlignment="1" applyProtection="1">
      <alignment vertical="center"/>
      <protection hidden="1"/>
    </xf>
    <xf numFmtId="0" fontId="36" fillId="19" borderId="164" xfId="0" applyFont="1" applyFill="1" applyBorder="1" applyAlignment="1" applyProtection="1">
      <alignment vertical="center"/>
      <protection hidden="1"/>
    </xf>
    <xf numFmtId="0" fontId="36" fillId="19" borderId="195" xfId="0" applyFont="1" applyFill="1" applyBorder="1" applyAlignment="1" applyProtection="1">
      <alignment vertical="center"/>
      <protection hidden="1"/>
    </xf>
    <xf numFmtId="0" fontId="36" fillId="19" borderId="5" xfId="0" applyFont="1" applyFill="1" applyBorder="1" applyAlignment="1" applyProtection="1">
      <alignment vertical="center"/>
      <protection hidden="1"/>
    </xf>
    <xf numFmtId="0" fontId="36" fillId="19" borderId="196" xfId="0" applyFont="1" applyFill="1" applyBorder="1" applyAlignment="1" applyProtection="1">
      <alignment vertical="center"/>
      <protection hidden="1"/>
    </xf>
    <xf numFmtId="49" fontId="10" fillId="21" borderId="10" xfId="0" applyNumberFormat="1" applyFont="1" applyFill="1" applyBorder="1" applyAlignment="1" applyProtection="1">
      <alignment horizontal="center" vertical="center"/>
      <protection hidden="1"/>
    </xf>
    <xf numFmtId="49" fontId="10" fillId="21" borderId="112" xfId="0" applyNumberFormat="1" applyFont="1" applyFill="1" applyBorder="1" applyAlignment="1" applyProtection="1">
      <alignment horizontal="center" vertical="center"/>
      <protection hidden="1"/>
    </xf>
    <xf numFmtId="0" fontId="86" fillId="19" borderId="165" xfId="2" applyFont="1" applyFill="1" applyBorder="1" applyAlignment="1" applyProtection="1">
      <alignment horizontal="left" vertical="center" wrapText="1"/>
      <protection hidden="1"/>
    </xf>
    <xf numFmtId="0" fontId="86" fillId="19" borderId="158" xfId="2" applyFont="1" applyFill="1" applyBorder="1" applyAlignment="1" applyProtection="1">
      <alignment horizontal="left" vertical="center" wrapText="1"/>
      <protection hidden="1"/>
    </xf>
    <xf numFmtId="0" fontId="61" fillId="19" borderId="159" xfId="2" applyFont="1" applyFill="1" applyBorder="1" applyAlignment="1" applyProtection="1">
      <alignment horizontal="left" vertical="center" wrapText="1"/>
      <protection hidden="1"/>
    </xf>
    <xf numFmtId="0" fontId="61" fillId="19" borderId="155" xfId="2" applyFont="1" applyFill="1" applyBorder="1" applyAlignment="1" applyProtection="1">
      <alignment horizontal="left" vertical="center" wrapText="1"/>
      <protection hidden="1"/>
    </xf>
    <xf numFmtId="0" fontId="61" fillId="19" borderId="163" xfId="2" applyFont="1" applyFill="1" applyBorder="1" applyAlignment="1" applyProtection="1">
      <alignment horizontal="left" vertical="center" wrapText="1"/>
      <protection hidden="1"/>
    </xf>
    <xf numFmtId="0" fontId="69" fillId="16" borderId="302" xfId="0" applyFont="1" applyFill="1" applyBorder="1" applyAlignment="1" applyProtection="1">
      <alignment horizontal="center" vertical="center" textRotation="255"/>
      <protection hidden="1"/>
    </xf>
    <xf numFmtId="0" fontId="69" fillId="16" borderId="303" xfId="0" applyFont="1" applyFill="1" applyBorder="1" applyAlignment="1" applyProtection="1">
      <alignment horizontal="center" vertical="center" textRotation="255"/>
      <protection hidden="1"/>
    </xf>
    <xf numFmtId="0" fontId="69" fillId="16" borderId="304" xfId="0" applyFont="1" applyFill="1" applyBorder="1" applyAlignment="1" applyProtection="1">
      <alignment horizontal="center" vertical="center" textRotation="255"/>
      <protection hidden="1"/>
    </xf>
    <xf numFmtId="0" fontId="59" fillId="19" borderId="197" xfId="0" applyFont="1" applyFill="1" applyBorder="1" applyAlignment="1" applyProtection="1">
      <alignment horizontal="center" vertical="center" textRotation="255" wrapText="1"/>
      <protection hidden="1"/>
    </xf>
    <xf numFmtId="0" fontId="59" fillId="19" borderId="198" xfId="0" applyFont="1" applyFill="1" applyBorder="1" applyAlignment="1" applyProtection="1">
      <alignment horizontal="center" vertical="center" textRotation="255" wrapText="1"/>
      <protection hidden="1"/>
    </xf>
    <xf numFmtId="0" fontId="58" fillId="16" borderId="200" xfId="2" applyFont="1" applyFill="1" applyBorder="1" applyAlignment="1" applyProtection="1">
      <alignment horizontal="center" vertical="center" wrapText="1"/>
      <protection hidden="1"/>
    </xf>
    <xf numFmtId="0" fontId="58" fillId="16" borderId="198" xfId="2" applyFont="1" applyFill="1" applyBorder="1" applyAlignment="1" applyProtection="1">
      <alignment horizontal="center" vertical="center" wrapText="1"/>
      <protection hidden="1"/>
    </xf>
    <xf numFmtId="0" fontId="58" fillId="16" borderId="199" xfId="2" applyFont="1" applyFill="1" applyBorder="1" applyAlignment="1" applyProtection="1">
      <alignment horizontal="center" vertical="center" wrapText="1"/>
      <protection hidden="1"/>
    </xf>
    <xf numFmtId="0" fontId="56" fillId="19" borderId="185" xfId="3" applyFont="1" applyFill="1" applyBorder="1" applyAlignment="1" applyProtection="1">
      <alignment horizontal="center" vertical="center" wrapText="1"/>
      <protection hidden="1"/>
    </xf>
    <xf numFmtId="0" fontId="56" fillId="19" borderId="0" xfId="3" applyFont="1" applyFill="1" applyBorder="1" applyAlignment="1" applyProtection="1">
      <alignment horizontal="center" vertical="center" wrapText="1"/>
      <protection hidden="1"/>
    </xf>
    <xf numFmtId="0" fontId="56" fillId="19" borderId="186" xfId="3" applyFont="1" applyFill="1" applyBorder="1" applyAlignment="1" applyProtection="1">
      <alignment horizontal="center" vertical="center" wrapText="1"/>
      <protection hidden="1"/>
    </xf>
    <xf numFmtId="0" fontId="70" fillId="19" borderId="204" xfId="0" applyFont="1" applyFill="1" applyBorder="1" applyAlignment="1" applyProtection="1">
      <alignment horizontal="left" vertical="center" wrapText="1"/>
      <protection hidden="1"/>
    </xf>
    <xf numFmtId="0" fontId="70" fillId="19" borderId="48" xfId="0" applyFont="1" applyFill="1" applyBorder="1" applyAlignment="1" applyProtection="1">
      <alignment horizontal="left" vertical="center" wrapText="1"/>
      <protection hidden="1"/>
    </xf>
    <xf numFmtId="0" fontId="70" fillId="19" borderId="203" xfId="0" applyFont="1" applyFill="1" applyBorder="1" applyAlignment="1" applyProtection="1">
      <alignment horizontal="left" vertical="center" wrapText="1"/>
      <protection hidden="1"/>
    </xf>
    <xf numFmtId="0" fontId="70" fillId="19" borderId="134" xfId="0" applyFont="1" applyFill="1" applyBorder="1" applyAlignment="1" applyProtection="1">
      <alignment horizontal="left" vertical="center" wrapText="1"/>
      <protection hidden="1"/>
    </xf>
    <xf numFmtId="0" fontId="70" fillId="19" borderId="0" xfId="0" applyFont="1" applyFill="1" applyBorder="1" applyAlignment="1" applyProtection="1">
      <alignment horizontal="left" vertical="center" wrapText="1"/>
      <protection hidden="1"/>
    </xf>
    <xf numFmtId="0" fontId="70" fillId="19" borderId="161" xfId="0" applyFont="1" applyFill="1" applyBorder="1" applyAlignment="1" applyProtection="1">
      <alignment horizontal="left" vertical="center" wrapText="1"/>
      <protection hidden="1"/>
    </xf>
    <xf numFmtId="0" fontId="70" fillId="19" borderId="195" xfId="0" applyFont="1" applyFill="1" applyBorder="1" applyAlignment="1" applyProtection="1">
      <alignment horizontal="left" vertical="center" wrapText="1"/>
      <protection hidden="1"/>
    </xf>
    <xf numFmtId="0" fontId="70" fillId="19" borderId="5" xfId="0" applyFont="1" applyFill="1" applyBorder="1" applyAlignment="1" applyProtection="1">
      <alignment horizontal="left" vertical="center" wrapText="1"/>
      <protection hidden="1"/>
    </xf>
    <xf numFmtId="0" fontId="70" fillId="19" borderId="196" xfId="0" applyFont="1" applyFill="1" applyBorder="1" applyAlignment="1" applyProtection="1">
      <alignment horizontal="left" vertical="center" wrapText="1"/>
      <protection hidden="1"/>
    </xf>
    <xf numFmtId="0" fontId="61" fillId="19" borderId="157" xfId="2" applyFont="1" applyFill="1" applyBorder="1" applyAlignment="1" applyProtection="1">
      <alignment horizontal="left" vertical="center" wrapText="1"/>
      <protection hidden="1"/>
    </xf>
    <xf numFmtId="0" fontId="61" fillId="19" borderId="166" xfId="2" applyFont="1" applyFill="1" applyBorder="1" applyAlignment="1" applyProtection="1">
      <alignment horizontal="left" vertical="center" wrapText="1"/>
      <protection hidden="1"/>
    </xf>
    <xf numFmtId="0" fontId="2" fillId="16" borderId="201" xfId="2" applyFont="1" applyFill="1" applyBorder="1" applyAlignment="1" applyProtection="1">
      <alignment horizontal="center" vertical="center" wrapText="1"/>
      <protection hidden="1"/>
    </xf>
    <xf numFmtId="0" fontId="2" fillId="16" borderId="202" xfId="2" applyFont="1" applyFill="1" applyBorder="1" applyAlignment="1" applyProtection="1">
      <alignment horizontal="center" vertical="center" wrapText="1"/>
      <protection hidden="1"/>
    </xf>
    <xf numFmtId="0" fontId="72" fillId="16" borderId="191" xfId="2" applyFont="1" applyFill="1" applyBorder="1" applyAlignment="1" applyProtection="1">
      <alignment horizontal="center" vertical="center" wrapText="1"/>
      <protection hidden="1"/>
    </xf>
    <xf numFmtId="0" fontId="72" fillId="16" borderId="192" xfId="2" applyFont="1" applyFill="1" applyBorder="1" applyAlignment="1" applyProtection="1">
      <alignment horizontal="center" vertical="center" wrapText="1"/>
      <protection hidden="1"/>
    </xf>
    <xf numFmtId="0" fontId="72" fillId="16" borderId="187" xfId="2" applyFont="1" applyFill="1" applyBorder="1" applyAlignment="1" applyProtection="1">
      <alignment horizontal="center" vertical="center" wrapText="1"/>
      <protection hidden="1"/>
    </xf>
    <xf numFmtId="0" fontId="72" fillId="16" borderId="156" xfId="2" applyFont="1" applyFill="1" applyBorder="1" applyAlignment="1" applyProtection="1">
      <alignment horizontal="center" vertical="center" wrapText="1"/>
      <protection hidden="1"/>
    </xf>
    <xf numFmtId="0" fontId="38" fillId="16" borderId="207" xfId="2" applyFont="1" applyFill="1" applyBorder="1" applyAlignment="1" applyProtection="1">
      <alignment horizontal="center" vertical="center" wrapText="1"/>
      <protection hidden="1"/>
    </xf>
    <xf numFmtId="0" fontId="38" fillId="16" borderId="48" xfId="2" applyFont="1" applyFill="1" applyBorder="1" applyAlignment="1" applyProtection="1">
      <alignment horizontal="center" vertical="center" wrapText="1"/>
      <protection hidden="1"/>
    </xf>
    <xf numFmtId="0" fontId="38" fillId="16" borderId="203" xfId="2" applyFont="1" applyFill="1" applyBorder="1" applyAlignment="1" applyProtection="1">
      <alignment horizontal="center" vertical="center" wrapText="1"/>
      <protection hidden="1"/>
    </xf>
    <xf numFmtId="0" fontId="38" fillId="16" borderId="208" xfId="2" applyFont="1" applyFill="1" applyBorder="1" applyAlignment="1" applyProtection="1">
      <alignment horizontal="center" vertical="center" wrapText="1"/>
      <protection hidden="1"/>
    </xf>
    <xf numFmtId="0" fontId="38" fillId="16" borderId="0" xfId="2" applyFont="1" applyFill="1" applyBorder="1" applyAlignment="1" applyProtection="1">
      <alignment horizontal="center" vertical="center" wrapText="1"/>
      <protection hidden="1"/>
    </xf>
    <xf numFmtId="0" fontId="38" fillId="16" borderId="161" xfId="2" applyFont="1" applyFill="1" applyBorder="1" applyAlignment="1" applyProtection="1">
      <alignment horizontal="center" vertical="center" wrapText="1"/>
      <protection hidden="1"/>
    </xf>
    <xf numFmtId="0" fontId="38" fillId="16" borderId="209" xfId="2" applyFont="1" applyFill="1" applyBorder="1" applyAlignment="1" applyProtection="1">
      <alignment horizontal="center" vertical="center" wrapText="1"/>
      <protection hidden="1"/>
    </xf>
    <xf numFmtId="0" fontId="38" fillId="16" borderId="156" xfId="2" applyFont="1" applyFill="1" applyBorder="1" applyAlignment="1" applyProtection="1">
      <alignment horizontal="center" vertical="center" wrapText="1"/>
      <protection hidden="1"/>
    </xf>
    <xf numFmtId="0" fontId="38" fillId="16" borderId="162" xfId="2" applyFont="1" applyFill="1" applyBorder="1" applyAlignment="1" applyProtection="1">
      <alignment horizontal="center" vertical="center" wrapText="1"/>
      <protection hidden="1"/>
    </xf>
    <xf numFmtId="0" fontId="25" fillId="22" borderId="274" xfId="0" applyFont="1" applyFill="1" applyBorder="1" applyAlignment="1" applyProtection="1">
      <alignment horizontal="center" vertical="center"/>
      <protection hidden="1"/>
    </xf>
    <xf numFmtId="0" fontId="25" fillId="22" borderId="3" xfId="0" applyFont="1" applyFill="1" applyBorder="1" applyAlignment="1" applyProtection="1">
      <alignment horizontal="center" vertical="center"/>
      <protection hidden="1"/>
    </xf>
    <xf numFmtId="0" fontId="25" fillId="22" borderId="4" xfId="0" applyFont="1" applyFill="1" applyBorder="1" applyAlignment="1" applyProtection="1">
      <alignment horizontal="center" vertical="center"/>
      <protection hidden="1"/>
    </xf>
    <xf numFmtId="0" fontId="61" fillId="19" borderId="305" xfId="2" applyFont="1" applyFill="1" applyBorder="1" applyAlignment="1" applyProtection="1">
      <alignment horizontal="left" vertical="center" wrapText="1"/>
      <protection hidden="1"/>
    </xf>
    <xf numFmtId="0" fontId="61" fillId="19" borderId="73" xfId="2" applyFont="1" applyFill="1" applyBorder="1" applyAlignment="1" applyProtection="1">
      <alignment horizontal="left" vertical="center" wrapText="1"/>
      <protection hidden="1"/>
    </xf>
    <xf numFmtId="0" fontId="61" fillId="19" borderId="164" xfId="2" applyFont="1" applyFill="1" applyBorder="1" applyAlignment="1" applyProtection="1">
      <alignment horizontal="left" vertical="center" wrapText="1"/>
      <protection hidden="1"/>
    </xf>
    <xf numFmtId="0" fontId="6" fillId="0" borderId="77" xfId="2" applyFont="1" applyFill="1" applyBorder="1" applyAlignment="1" applyProtection="1">
      <alignment horizontal="center" vertical="center" shrinkToFit="1"/>
      <protection hidden="1"/>
    </xf>
    <xf numFmtId="0" fontId="6" fillId="0" borderId="110" xfId="2" applyFont="1" applyFill="1" applyBorder="1" applyAlignment="1" applyProtection="1">
      <alignment horizontal="center" vertical="center" shrinkToFit="1"/>
      <protection hidden="1"/>
    </xf>
    <xf numFmtId="0" fontId="9" fillId="21" borderId="78" xfId="2" applyFont="1" applyFill="1" applyBorder="1" applyAlignment="1" applyProtection="1">
      <alignment horizontal="center" vertical="center" shrinkToFit="1"/>
      <protection hidden="1"/>
    </xf>
    <xf numFmtId="0" fontId="9" fillId="21" borderId="111" xfId="2" applyFont="1" applyFill="1" applyBorder="1" applyAlignment="1" applyProtection="1">
      <alignment horizontal="center" vertical="center" shrinkToFit="1"/>
      <protection hidden="1"/>
    </xf>
    <xf numFmtId="49" fontId="11" fillId="21" borderId="45" xfId="2" applyNumberFormat="1" applyFont="1" applyFill="1" applyBorder="1" applyAlignment="1" applyProtection="1">
      <alignment horizontal="center" vertical="center" wrapText="1"/>
      <protection hidden="1"/>
    </xf>
    <xf numFmtId="49" fontId="11" fillId="21" borderId="55" xfId="2" applyNumberFormat="1" applyFont="1" applyFill="1" applyBorder="1" applyAlignment="1" applyProtection="1">
      <alignment horizontal="center" vertical="center"/>
      <protection hidden="1"/>
    </xf>
    <xf numFmtId="49" fontId="11" fillId="21" borderId="80" xfId="2" applyNumberFormat="1" applyFont="1" applyFill="1" applyBorder="1" applyAlignment="1" applyProtection="1">
      <alignment horizontal="center" vertical="center" wrapText="1"/>
      <protection hidden="1"/>
    </xf>
    <xf numFmtId="49" fontId="11" fillId="21" borderId="113" xfId="2" applyNumberFormat="1" applyFont="1" applyFill="1" applyBorder="1" applyAlignment="1" applyProtection="1">
      <alignment horizontal="center" vertical="center"/>
      <protection hidden="1"/>
    </xf>
    <xf numFmtId="0" fontId="16" fillId="18" borderId="72" xfId="2" applyFont="1" applyFill="1" applyBorder="1" applyAlignment="1" applyProtection="1">
      <alignment horizontal="center" vertical="center" wrapText="1"/>
      <protection hidden="1"/>
    </xf>
    <xf numFmtId="0" fontId="16" fillId="18" borderId="73" xfId="2" applyFont="1" applyFill="1" applyBorder="1" applyAlignment="1" applyProtection="1">
      <alignment horizontal="center" vertical="center" wrapText="1"/>
      <protection hidden="1"/>
    </xf>
    <xf numFmtId="0" fontId="16" fillId="18" borderId="74" xfId="2" applyFont="1" applyFill="1" applyBorder="1" applyAlignment="1" applyProtection="1">
      <alignment horizontal="center" vertical="center" wrapText="1"/>
      <protection hidden="1"/>
    </xf>
    <xf numFmtId="0" fontId="16" fillId="18" borderId="75" xfId="2" applyFont="1" applyFill="1" applyBorder="1" applyAlignment="1" applyProtection="1">
      <alignment horizontal="center" vertical="center" wrapText="1"/>
      <protection hidden="1"/>
    </xf>
    <xf numFmtId="0" fontId="16" fillId="18" borderId="6" xfId="2" applyFont="1" applyFill="1" applyBorder="1" applyAlignment="1" applyProtection="1">
      <alignment horizontal="center" vertical="center" wrapText="1"/>
      <protection hidden="1"/>
    </xf>
    <xf numFmtId="0" fontId="9" fillId="21" borderId="78" xfId="2" applyFont="1" applyFill="1" applyBorder="1" applyAlignment="1" applyProtection="1">
      <alignment horizontal="center" vertical="center" wrapText="1" shrinkToFit="1"/>
      <protection hidden="1"/>
    </xf>
    <xf numFmtId="0" fontId="25" fillId="22" borderId="178" xfId="2" applyFont="1" applyFill="1" applyBorder="1" applyAlignment="1" applyProtection="1">
      <alignment horizontal="center" vertical="center"/>
      <protection hidden="1"/>
    </xf>
    <xf numFmtId="0" fontId="25" fillId="22" borderId="112" xfId="2" applyFont="1" applyFill="1" applyBorder="1" applyAlignment="1" applyProtection="1">
      <alignment horizontal="center" vertical="center"/>
      <protection hidden="1"/>
    </xf>
    <xf numFmtId="0" fontId="25" fillId="26" borderId="178" xfId="2" applyFont="1" applyFill="1" applyBorder="1" applyAlignment="1" applyProtection="1">
      <alignment horizontal="center" vertical="center"/>
      <protection hidden="1"/>
    </xf>
    <xf numFmtId="0" fontId="25" fillId="26" borderId="112" xfId="2" applyFont="1" applyFill="1" applyBorder="1" applyAlignment="1" applyProtection="1">
      <alignment horizontal="center" vertical="center"/>
      <protection hidden="1"/>
    </xf>
    <xf numFmtId="0" fontId="43" fillId="3" borderId="114" xfId="2" applyFont="1" applyFill="1" applyBorder="1" applyAlignment="1" applyProtection="1">
      <alignment horizontal="center" vertical="center"/>
      <protection hidden="1"/>
    </xf>
    <xf numFmtId="0" fontId="43" fillId="3" borderId="83" xfId="2" applyFont="1" applyFill="1" applyBorder="1" applyAlignment="1" applyProtection="1">
      <alignment horizontal="center" vertical="center"/>
      <protection hidden="1"/>
    </xf>
    <xf numFmtId="0" fontId="45" fillId="0" borderId="73" xfId="2" applyFont="1" applyBorder="1" applyAlignment="1" applyProtection="1">
      <alignment horizontal="center" vertical="center" shrinkToFit="1"/>
      <protection hidden="1"/>
    </xf>
    <xf numFmtId="0" fontId="45" fillId="0" borderId="137" xfId="2" applyFont="1" applyBorder="1" applyAlignment="1" applyProtection="1">
      <alignment horizontal="center" vertical="center" shrinkToFit="1"/>
      <protection hidden="1"/>
    </xf>
    <xf numFmtId="0" fontId="25" fillId="11" borderId="5" xfId="2" applyFont="1" applyFill="1" applyBorder="1" applyAlignment="1" applyProtection="1">
      <alignment horizontal="center" vertical="center" wrapText="1"/>
      <protection hidden="1"/>
    </xf>
    <xf numFmtId="0" fontId="25" fillId="11" borderId="151" xfId="2" applyFont="1" applyFill="1" applyBorder="1" applyAlignment="1" applyProtection="1">
      <alignment horizontal="center" vertical="center"/>
      <protection hidden="1"/>
    </xf>
    <xf numFmtId="0" fontId="25" fillId="11" borderId="12" xfId="2" applyFont="1" applyFill="1" applyBorder="1" applyAlignment="1" applyProtection="1">
      <alignment horizontal="center" vertical="center"/>
      <protection hidden="1"/>
    </xf>
    <xf numFmtId="0" fontId="25" fillId="11" borderId="18" xfId="2" applyFont="1" applyFill="1" applyBorder="1" applyAlignment="1" applyProtection="1">
      <alignment horizontal="center" vertical="center"/>
      <protection hidden="1"/>
    </xf>
    <xf numFmtId="0" fontId="25" fillId="22" borderId="5" xfId="2" applyFont="1" applyFill="1" applyBorder="1" applyAlignment="1" applyProtection="1">
      <alignment horizontal="center" vertical="center" wrapText="1"/>
      <protection hidden="1"/>
    </xf>
    <xf numFmtId="0" fontId="25" fillId="22" borderId="151" xfId="2" applyFont="1" applyFill="1" applyBorder="1" applyAlignment="1" applyProtection="1">
      <alignment horizontal="center" vertical="center"/>
      <protection hidden="1"/>
    </xf>
    <xf numFmtId="0" fontId="25" fillId="12" borderId="12" xfId="2" applyFont="1" applyFill="1" applyBorder="1" applyAlignment="1" applyProtection="1">
      <alignment horizontal="center" vertical="center"/>
      <protection hidden="1"/>
    </xf>
    <xf numFmtId="0" fontId="25" fillId="12" borderId="18" xfId="2" applyFont="1" applyFill="1" applyBorder="1" applyAlignment="1" applyProtection="1">
      <alignment horizontal="center" vertical="center"/>
      <protection hidden="1"/>
    </xf>
    <xf numFmtId="0" fontId="25" fillId="25" borderId="178" xfId="2" applyFont="1" applyFill="1" applyBorder="1" applyAlignment="1" applyProtection="1">
      <alignment horizontal="center" vertical="center"/>
      <protection hidden="1"/>
    </xf>
    <xf numFmtId="0" fontId="25" fillId="25" borderId="112" xfId="2" applyFont="1" applyFill="1" applyBorder="1" applyAlignment="1" applyProtection="1">
      <alignment horizontal="center" vertical="center"/>
      <protection hidden="1"/>
    </xf>
    <xf numFmtId="0" fontId="25" fillId="25" borderId="210" xfId="2" applyFont="1" applyFill="1" applyBorder="1" applyAlignment="1" applyProtection="1">
      <alignment horizontal="center" vertical="center"/>
      <protection hidden="1"/>
    </xf>
    <xf numFmtId="0" fontId="25" fillId="25" borderId="117" xfId="2" applyFont="1" applyFill="1" applyBorder="1" applyAlignment="1" applyProtection="1">
      <alignment horizontal="center" vertical="center"/>
      <protection hidden="1"/>
    </xf>
    <xf numFmtId="0" fontId="25" fillId="22" borderId="210" xfId="2" applyFont="1" applyFill="1" applyBorder="1" applyAlignment="1" applyProtection="1">
      <alignment horizontal="center" vertical="center"/>
      <protection hidden="1"/>
    </xf>
    <xf numFmtId="0" fontId="25" fillId="22" borderId="117" xfId="2" applyFont="1" applyFill="1" applyBorder="1" applyAlignment="1" applyProtection="1">
      <alignment horizontal="center" vertical="center"/>
      <protection hidden="1"/>
    </xf>
    <xf numFmtId="0" fontId="25" fillId="26" borderId="210" xfId="2" applyFont="1" applyFill="1" applyBorder="1" applyAlignment="1" applyProtection="1">
      <alignment horizontal="center" vertical="center"/>
      <protection hidden="1"/>
    </xf>
    <xf numFmtId="0" fontId="25" fillId="26" borderId="117" xfId="2" applyFont="1" applyFill="1" applyBorder="1" applyAlignment="1" applyProtection="1">
      <alignment horizontal="center" vertical="center"/>
      <protection hidden="1"/>
    </xf>
    <xf numFmtId="0" fontId="98" fillId="20" borderId="299" xfId="2" applyFont="1" applyFill="1" applyBorder="1" applyAlignment="1" applyProtection="1">
      <alignment horizontal="center" vertical="center" wrapText="1"/>
      <protection hidden="1"/>
    </xf>
    <xf numFmtId="0" fontId="98" fillId="20" borderId="300" xfId="2" applyFont="1" applyFill="1" applyBorder="1" applyAlignment="1" applyProtection="1">
      <alignment horizontal="center" vertical="center" wrapText="1"/>
      <protection hidden="1"/>
    </xf>
    <xf numFmtId="0" fontId="98" fillId="20" borderId="301" xfId="2" applyFont="1" applyFill="1" applyBorder="1" applyAlignment="1" applyProtection="1">
      <alignment horizontal="center" vertical="center" wrapText="1"/>
      <protection hidden="1"/>
    </xf>
    <xf numFmtId="0" fontId="6" fillId="0" borderId="12" xfId="2" applyFont="1" applyFill="1" applyBorder="1" applyAlignment="1" applyProtection="1">
      <alignment horizontal="center" vertical="center"/>
      <protection hidden="1"/>
    </xf>
    <xf numFmtId="0" fontId="6" fillId="0" borderId="18" xfId="2" applyFont="1" applyFill="1" applyBorder="1" applyAlignment="1" applyProtection="1">
      <alignment horizontal="center" vertical="center"/>
      <protection hidden="1"/>
    </xf>
    <xf numFmtId="0" fontId="26" fillId="26" borderId="7" xfId="0" applyFont="1" applyFill="1" applyBorder="1" applyAlignment="1" applyProtection="1">
      <alignment horizontal="center" vertical="center" wrapText="1"/>
      <protection hidden="1"/>
    </xf>
    <xf numFmtId="0" fontId="26" fillId="26" borderId="110"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Fill="1" applyBorder="1" applyAlignment="1" applyProtection="1">
      <alignment horizontal="center" vertical="center" wrapText="1"/>
      <protection hidden="1"/>
    </xf>
    <xf numFmtId="0" fontId="8" fillId="0" borderId="17" xfId="2" applyFont="1" applyFill="1" applyBorder="1" applyAlignment="1" applyProtection="1">
      <alignment horizontal="center" vertical="center"/>
      <protection hidden="1"/>
    </xf>
    <xf numFmtId="0" fontId="25" fillId="26" borderId="53" xfId="2" applyFont="1" applyFill="1" applyBorder="1" applyAlignment="1" applyProtection="1">
      <alignment horizontal="center" vertical="center" wrapText="1"/>
      <protection hidden="1"/>
    </xf>
    <xf numFmtId="0" fontId="25" fillId="26" borderId="205" xfId="2" applyFont="1" applyFill="1" applyBorder="1" applyAlignment="1" applyProtection="1">
      <alignment horizontal="center" vertical="center"/>
      <protection hidden="1"/>
    </xf>
    <xf numFmtId="0" fontId="25" fillId="9" borderId="46" xfId="2" applyFont="1" applyFill="1" applyBorder="1" applyAlignment="1" applyProtection="1">
      <alignment horizontal="center" vertical="center"/>
      <protection hidden="1"/>
    </xf>
    <xf numFmtId="0" fontId="25" fillId="9" borderId="177" xfId="2" applyFont="1" applyFill="1" applyBorder="1" applyAlignment="1" applyProtection="1">
      <alignment horizontal="center" vertical="center"/>
      <protection hidden="1"/>
    </xf>
    <xf numFmtId="0" fontId="43" fillId="3" borderId="77" xfId="2" applyFont="1" applyFill="1" applyBorder="1" applyAlignment="1" applyProtection="1">
      <alignment horizontal="center" vertical="center" wrapText="1"/>
      <protection hidden="1"/>
    </xf>
    <xf numFmtId="0" fontId="43"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6" fillId="25" borderId="72" xfId="2" applyFont="1" applyFill="1" applyBorder="1" applyAlignment="1" applyProtection="1">
      <alignment horizontal="center" vertical="center"/>
      <protection hidden="1"/>
    </xf>
    <xf numFmtId="0" fontId="16" fillId="25" borderId="73" xfId="2" applyFont="1" applyFill="1" applyBorder="1" applyAlignment="1" applyProtection="1">
      <alignment horizontal="center" vertical="center"/>
      <protection hidden="1"/>
    </xf>
    <xf numFmtId="0" fontId="16" fillId="25" borderId="74" xfId="2" applyFont="1" applyFill="1" applyBorder="1" applyAlignment="1" applyProtection="1">
      <alignment horizontal="center" vertical="center"/>
      <protection hidden="1"/>
    </xf>
    <xf numFmtId="0" fontId="16" fillId="25" borderId="75" xfId="2" applyFont="1" applyFill="1" applyBorder="1" applyAlignment="1" applyProtection="1">
      <alignment horizontal="center" vertical="center"/>
      <protection hidden="1"/>
    </xf>
    <xf numFmtId="0" fontId="16" fillId="25" borderId="6" xfId="2" applyFont="1" applyFill="1" applyBorder="1" applyAlignment="1" applyProtection="1">
      <alignment horizontal="center" vertical="center"/>
      <protection hidden="1"/>
    </xf>
    <xf numFmtId="0" fontId="16" fillId="25" borderId="76" xfId="2" applyFont="1" applyFill="1" applyBorder="1" applyAlignment="1" applyProtection="1">
      <alignment horizontal="center" vertical="center"/>
      <protection hidden="1"/>
    </xf>
    <xf numFmtId="0" fontId="14" fillId="25" borderId="47" xfId="0" applyFont="1" applyFill="1" applyBorder="1" applyAlignment="1" applyProtection="1">
      <alignment horizontal="center" vertical="center" wrapText="1"/>
      <protection hidden="1"/>
    </xf>
    <xf numFmtId="0" fontId="14" fillId="25" borderId="48" xfId="0" applyFont="1" applyFill="1" applyBorder="1" applyAlignment="1" applyProtection="1">
      <alignment horizontal="center" vertical="center" wrapText="1"/>
      <protection hidden="1"/>
    </xf>
    <xf numFmtId="0" fontId="14" fillId="25" borderId="50" xfId="0" applyFont="1" applyFill="1" applyBorder="1" applyAlignment="1" applyProtection="1">
      <alignment horizontal="center" vertical="center" wrapText="1"/>
      <protection hidden="1"/>
    </xf>
    <xf numFmtId="0" fontId="14" fillId="25" borderId="52" xfId="0" applyFont="1" applyFill="1" applyBorder="1" applyAlignment="1" applyProtection="1">
      <alignment horizontal="center" vertical="center" wrapText="1"/>
      <protection hidden="1"/>
    </xf>
    <xf numFmtId="0" fontId="14" fillId="25" borderId="5" xfId="0" applyFont="1" applyFill="1" applyBorder="1" applyAlignment="1" applyProtection="1">
      <alignment horizontal="center" vertical="center" wrapText="1"/>
      <protection hidden="1"/>
    </xf>
    <xf numFmtId="0" fontId="14" fillId="25" borderId="13" xfId="0" applyFont="1" applyFill="1" applyBorder="1" applyAlignment="1" applyProtection="1">
      <alignment horizontal="center" vertical="center" wrapText="1"/>
      <protection hidden="1"/>
    </xf>
    <xf numFmtId="0" fontId="14" fillId="10" borderId="49" xfId="0" applyFont="1" applyFill="1" applyBorder="1" applyAlignment="1" applyProtection="1">
      <alignment horizontal="left" vertical="center"/>
      <protection locked="0"/>
    </xf>
    <xf numFmtId="0" fontId="14" fillId="10" borderId="50" xfId="0" applyFont="1" applyFill="1" applyBorder="1" applyAlignment="1" applyProtection="1">
      <alignment horizontal="left" vertical="center"/>
      <protection locked="0"/>
    </xf>
    <xf numFmtId="0" fontId="14" fillId="25" borderId="49" xfId="2" applyFont="1" applyFill="1" applyBorder="1" applyAlignment="1" applyProtection="1">
      <alignment horizontal="center" vertical="center" wrapText="1"/>
      <protection hidden="1"/>
    </xf>
    <xf numFmtId="0" fontId="14" fillId="25" borderId="50" xfId="2" applyFont="1" applyFill="1" applyBorder="1" applyAlignment="1" applyProtection="1">
      <alignment horizontal="center" vertical="center" wrapText="1"/>
      <protection hidden="1"/>
    </xf>
    <xf numFmtId="0" fontId="14" fillId="25" borderId="0" xfId="2" applyFont="1" applyFill="1" applyBorder="1" applyAlignment="1" applyProtection="1">
      <alignment horizontal="center" vertical="center" wrapText="1"/>
      <protection hidden="1"/>
    </xf>
    <xf numFmtId="0" fontId="14" fillId="25" borderId="31" xfId="2" applyFont="1" applyFill="1" applyBorder="1" applyAlignment="1" applyProtection="1">
      <alignment horizontal="center" vertical="center" wrapText="1"/>
      <protection hidden="1"/>
    </xf>
    <xf numFmtId="0" fontId="29" fillId="0" borderId="49" xfId="2" applyFont="1" applyBorder="1" applyAlignment="1" applyProtection="1">
      <alignment horizontal="center" vertical="center" shrinkToFit="1"/>
      <protection locked="0"/>
    </xf>
    <xf numFmtId="0" fontId="29" fillId="0" borderId="48" xfId="2" applyFont="1" applyBorder="1" applyAlignment="1" applyProtection="1">
      <alignment horizontal="center" vertical="center" shrinkToFit="1"/>
      <protection locked="0"/>
    </xf>
    <xf numFmtId="0" fontId="29" fillId="0" borderId="11"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25" borderId="72" xfId="2" applyFont="1" applyFill="1" applyBorder="1" applyAlignment="1" applyProtection="1">
      <alignment horizontal="center" vertical="center"/>
      <protection hidden="1"/>
    </xf>
    <xf numFmtId="0" fontId="18" fillId="25" borderId="73" xfId="2" applyFont="1" applyFill="1" applyBorder="1" applyAlignment="1" applyProtection="1">
      <alignment horizontal="center" vertical="center"/>
      <protection hidden="1"/>
    </xf>
    <xf numFmtId="0" fontId="16" fillId="25" borderId="136" xfId="2" applyFont="1" applyFill="1" applyBorder="1" applyAlignment="1" applyProtection="1">
      <alignment horizontal="distributed" vertical="center" indent="3" shrinkToFit="1"/>
      <protection hidden="1"/>
    </xf>
    <xf numFmtId="0" fontId="16" fillId="25" borderId="73" xfId="2" applyFont="1" applyFill="1" applyBorder="1" applyAlignment="1" applyProtection="1">
      <alignment horizontal="distributed" vertical="center" indent="3" shrinkToFit="1"/>
      <protection hidden="1"/>
    </xf>
    <xf numFmtId="0" fontId="16" fillId="25" borderId="74" xfId="2" applyFont="1" applyFill="1" applyBorder="1" applyAlignment="1" applyProtection="1">
      <alignment horizontal="distributed" vertical="center" indent="3" shrinkToFit="1"/>
      <protection hidden="1"/>
    </xf>
    <xf numFmtId="1" fontId="14" fillId="25" borderId="248" xfId="0" applyNumberFormat="1" applyFont="1" applyFill="1" applyBorder="1" applyAlignment="1" applyProtection="1">
      <alignment horizontal="center" vertical="center"/>
      <protection hidden="1"/>
    </xf>
    <xf numFmtId="1" fontId="14" fillId="25" borderId="44" xfId="0" applyNumberFormat="1" applyFont="1" applyFill="1" applyBorder="1" applyAlignment="1" applyProtection="1">
      <alignment horizontal="center" vertical="center"/>
      <protection hidden="1"/>
    </xf>
    <xf numFmtId="1" fontId="14" fillId="25" borderId="249" xfId="0" applyNumberFormat="1" applyFont="1" applyFill="1" applyBorder="1" applyAlignment="1" applyProtection="1">
      <alignment horizontal="center" vertical="center"/>
      <protection hidden="1"/>
    </xf>
    <xf numFmtId="1" fontId="22" fillId="10" borderId="250" xfId="0" applyNumberFormat="1" applyFont="1" applyFill="1" applyBorder="1" applyAlignment="1" applyProtection="1">
      <alignment horizontal="left" vertical="center" indent="1"/>
      <protection locked="0"/>
    </xf>
    <xf numFmtId="1" fontId="22" fillId="10" borderId="251" xfId="0" applyNumberFormat="1" applyFont="1" applyFill="1" applyBorder="1" applyAlignment="1" applyProtection="1">
      <alignment horizontal="left" vertical="center" indent="1"/>
      <protection locked="0"/>
    </xf>
    <xf numFmtId="1" fontId="22" fillId="10" borderId="252" xfId="0" applyNumberFormat="1" applyFont="1" applyFill="1" applyBorder="1" applyAlignment="1" applyProtection="1">
      <alignment horizontal="left" vertical="center" indent="1"/>
      <protection locked="0"/>
    </xf>
    <xf numFmtId="1" fontId="14" fillId="25" borderId="136" xfId="0" applyNumberFormat="1" applyFont="1" applyFill="1" applyBorder="1" applyAlignment="1" applyProtection="1">
      <alignment horizontal="center" vertical="center" wrapText="1"/>
      <protection hidden="1"/>
    </xf>
    <xf numFmtId="1" fontId="14" fillId="25" borderId="137" xfId="0" applyNumberFormat="1" applyFont="1" applyFill="1" applyBorder="1" applyAlignment="1" applyProtection="1">
      <alignment horizontal="center" vertical="center" wrapText="1"/>
      <protection hidden="1"/>
    </xf>
    <xf numFmtId="1" fontId="14" fillId="25" borderId="11" xfId="0" applyNumberFormat="1" applyFont="1" applyFill="1" applyBorder="1" applyAlignment="1" applyProtection="1">
      <alignment horizontal="center" vertical="center" wrapText="1"/>
      <protection hidden="1"/>
    </xf>
    <xf numFmtId="1" fontId="14" fillId="25" borderId="13" xfId="0" applyNumberFormat="1" applyFont="1" applyFill="1" applyBorder="1" applyAlignment="1" applyProtection="1">
      <alignment horizontal="center" vertical="center" wrapText="1"/>
      <protection hidden="1"/>
    </xf>
    <xf numFmtId="1" fontId="21" fillId="10" borderId="136" xfId="0" applyNumberFormat="1" applyFont="1" applyFill="1" applyBorder="1" applyAlignment="1" applyProtection="1">
      <alignment horizontal="center" vertical="center"/>
      <protection locked="0"/>
    </xf>
    <xf numFmtId="1" fontId="21" fillId="10" borderId="137" xfId="0" applyNumberFormat="1" applyFont="1" applyFill="1" applyBorder="1" applyAlignment="1" applyProtection="1">
      <alignment horizontal="center" vertical="center"/>
      <protection locked="0"/>
    </xf>
    <xf numFmtId="1" fontId="21" fillId="10" borderId="11" xfId="0" applyNumberFormat="1" applyFont="1" applyFill="1" applyBorder="1" applyAlignment="1" applyProtection="1">
      <alignment horizontal="center" vertical="center"/>
      <protection locked="0"/>
    </xf>
    <xf numFmtId="1" fontId="21" fillId="10" borderId="13" xfId="0" applyNumberFormat="1" applyFont="1" applyFill="1" applyBorder="1" applyAlignment="1" applyProtection="1">
      <alignment horizontal="center" vertical="center"/>
      <protection locked="0"/>
    </xf>
    <xf numFmtId="1" fontId="14" fillId="25" borderId="250" xfId="0" applyNumberFormat="1" applyFont="1" applyFill="1" applyBorder="1" applyAlignment="1" applyProtection="1">
      <alignment horizontal="center" vertical="center" shrinkToFit="1"/>
      <protection hidden="1"/>
    </xf>
    <xf numFmtId="1" fontId="14" fillId="25" borderId="252" xfId="0" applyNumberFormat="1" applyFont="1" applyFill="1" applyBorder="1" applyAlignment="1" applyProtection="1">
      <alignment horizontal="center" vertical="center" shrinkToFit="1"/>
      <protection hidden="1"/>
    </xf>
    <xf numFmtId="1" fontId="22" fillId="10" borderId="253" xfId="0" applyNumberFormat="1" applyFont="1" applyFill="1" applyBorder="1" applyAlignment="1" applyProtection="1">
      <alignment horizontal="left" vertical="center" indent="1"/>
      <protection locked="0"/>
    </xf>
    <xf numFmtId="1" fontId="19" fillId="25" borderId="182" xfId="0" applyNumberFormat="1" applyFont="1" applyFill="1" applyBorder="1" applyAlignment="1" applyProtection="1">
      <alignment horizontal="center" vertical="center"/>
      <protection hidden="1"/>
    </xf>
    <xf numFmtId="1" fontId="19" fillId="25" borderId="3" xfId="0" applyNumberFormat="1" applyFont="1" applyFill="1" applyBorder="1" applyAlignment="1" applyProtection="1">
      <alignment horizontal="center" vertical="center"/>
      <protection hidden="1"/>
    </xf>
    <xf numFmtId="1" fontId="19" fillId="25" borderId="4" xfId="0" applyNumberFormat="1" applyFont="1" applyFill="1" applyBorder="1" applyAlignment="1" applyProtection="1">
      <alignment horizontal="center" vertical="center"/>
      <protection hidden="1"/>
    </xf>
    <xf numFmtId="1" fontId="29" fillId="10" borderId="68" xfId="0" applyNumberFormat="1" applyFont="1" applyFill="1" applyBorder="1" applyAlignment="1" applyProtection="1">
      <alignment horizontal="left" vertical="center" indent="1" shrinkToFit="1"/>
      <protection locked="0"/>
    </xf>
    <xf numFmtId="1" fontId="29" fillId="10" borderId="67" xfId="0" applyNumberFormat="1" applyFont="1" applyFill="1" applyBorder="1" applyAlignment="1" applyProtection="1">
      <alignment horizontal="left" vertical="center" indent="1" shrinkToFit="1"/>
      <protection locked="0"/>
    </xf>
    <xf numFmtId="1" fontId="29" fillId="10" borderId="69" xfId="0" applyNumberFormat="1" applyFont="1" applyFill="1" applyBorder="1" applyAlignment="1" applyProtection="1">
      <alignment horizontal="left" vertical="center" indent="1" shrinkToFit="1"/>
      <protection locked="0"/>
    </xf>
    <xf numFmtId="1" fontId="19" fillId="25" borderId="68" xfId="0" applyNumberFormat="1" applyFont="1" applyFill="1" applyBorder="1" applyAlignment="1" applyProtection="1">
      <alignment horizontal="center" vertical="center" shrinkToFit="1"/>
      <protection hidden="1"/>
    </xf>
    <xf numFmtId="1" fontId="19" fillId="25" borderId="69" xfId="0" applyNumberFormat="1" applyFont="1" applyFill="1" applyBorder="1" applyAlignment="1" applyProtection="1">
      <alignment horizontal="center" vertical="center" shrinkToFit="1"/>
      <protection hidden="1"/>
    </xf>
    <xf numFmtId="1" fontId="29" fillId="10" borderId="68" xfId="0" applyNumberFormat="1" applyFont="1" applyFill="1" applyBorder="1" applyAlignment="1" applyProtection="1">
      <alignment horizontal="left" vertical="center" indent="1"/>
      <protection locked="0"/>
    </xf>
    <xf numFmtId="1" fontId="29" fillId="10" borderId="67" xfId="0" applyNumberFormat="1" applyFont="1" applyFill="1" applyBorder="1" applyAlignment="1" applyProtection="1">
      <alignment horizontal="left" vertical="center" indent="1"/>
      <protection locked="0"/>
    </xf>
    <xf numFmtId="1" fontId="29" fillId="10" borderId="70" xfId="0" applyNumberFormat="1" applyFont="1" applyFill="1" applyBorder="1" applyAlignment="1" applyProtection="1">
      <alignment horizontal="left" vertical="center" indent="1"/>
      <protection locked="0"/>
    </xf>
    <xf numFmtId="0" fontId="23" fillId="0" borderId="51" xfId="2" applyFont="1" applyBorder="1" applyAlignment="1" applyProtection="1">
      <alignment horizontal="center" vertical="center"/>
      <protection locked="0"/>
    </xf>
    <xf numFmtId="0" fontId="23" fillId="0" borderId="53" xfId="2" applyFont="1" applyBorder="1" applyAlignment="1" applyProtection="1">
      <alignment horizontal="center" vertical="center"/>
      <protection locked="0"/>
    </xf>
    <xf numFmtId="0" fontId="30" fillId="10" borderId="2" xfId="0" applyFont="1" applyFill="1" applyBorder="1" applyAlignment="1" applyProtection="1">
      <alignment horizontal="left" vertical="center" indent="1"/>
      <protection locked="0"/>
    </xf>
    <xf numFmtId="0" fontId="30" fillId="10" borderId="3" xfId="0" applyFont="1" applyFill="1" applyBorder="1" applyAlignment="1" applyProtection="1">
      <alignment horizontal="left" vertical="center" indent="1"/>
      <protection locked="0"/>
    </xf>
    <xf numFmtId="0" fontId="30" fillId="10" borderId="4" xfId="0" applyFont="1" applyFill="1" applyBorder="1" applyAlignment="1" applyProtection="1">
      <alignment horizontal="left" vertical="center" indent="1"/>
      <protection locked="0"/>
    </xf>
    <xf numFmtId="0" fontId="14" fillId="0" borderId="27" xfId="2" applyNumberFormat="1" applyFont="1" applyFill="1" applyBorder="1" applyAlignment="1" applyProtection="1">
      <alignment horizontal="left" vertical="center" indent="1" shrinkToFit="1"/>
      <protection hidden="1"/>
    </xf>
    <xf numFmtId="0" fontId="14" fillId="0" borderId="59" xfId="2" applyNumberFormat="1" applyFont="1" applyFill="1" applyBorder="1" applyAlignment="1" applyProtection="1">
      <alignment horizontal="left" vertical="center" indent="1" shrinkToFit="1"/>
      <protection hidden="1"/>
    </xf>
    <xf numFmtId="0" fontId="14" fillId="0" borderId="60" xfId="2" applyNumberFormat="1" applyFont="1" applyFill="1" applyBorder="1" applyAlignment="1" applyProtection="1">
      <alignment horizontal="left" vertical="center" indent="1" shrinkToFit="1"/>
      <protection hidden="1"/>
    </xf>
    <xf numFmtId="178" fontId="22" fillId="0" borderId="61" xfId="2" applyNumberFormat="1" applyFont="1" applyFill="1" applyBorder="1" applyAlignment="1" applyProtection="1">
      <alignment horizontal="left" vertical="center" shrinkToFit="1"/>
      <protection hidden="1"/>
    </xf>
    <xf numFmtId="178" fontId="22" fillId="0" borderId="62" xfId="2" applyNumberFormat="1" applyFont="1" applyFill="1" applyBorder="1" applyAlignment="1" applyProtection="1">
      <alignment horizontal="left" vertical="center" shrinkToFit="1"/>
      <protection hidden="1"/>
    </xf>
    <xf numFmtId="0" fontId="22" fillId="0" borderId="62" xfId="2" applyNumberFormat="1" applyFont="1" applyFill="1" applyBorder="1" applyAlignment="1" applyProtection="1">
      <alignment horizontal="left" vertical="center" shrinkToFit="1"/>
      <protection hidden="1"/>
    </xf>
    <xf numFmtId="0" fontId="22" fillId="29" borderId="62" xfId="2" applyNumberFormat="1" applyFont="1" applyFill="1" applyBorder="1" applyAlignment="1" applyProtection="1">
      <alignment horizontal="left" vertical="center" shrinkToFit="1"/>
      <protection hidden="1"/>
    </xf>
    <xf numFmtId="0" fontId="22" fillId="29" borderId="169" xfId="2" applyNumberFormat="1" applyFont="1" applyFill="1" applyBorder="1" applyAlignment="1" applyProtection="1">
      <alignment horizontal="left" vertical="center" shrinkToFit="1"/>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22" fillId="27" borderId="57" xfId="2" applyFont="1" applyFill="1" applyBorder="1" applyAlignment="1" applyProtection="1">
      <alignment horizontal="center" vertical="center"/>
      <protection hidden="1"/>
    </xf>
    <xf numFmtId="0" fontId="22" fillId="27" borderId="58" xfId="2" applyFont="1" applyFill="1" applyBorder="1" applyAlignment="1" applyProtection="1">
      <alignment horizontal="center" vertical="center"/>
      <protection hidden="1"/>
    </xf>
    <xf numFmtId="0" fontId="14" fillId="27" borderId="58" xfId="2" applyFont="1" applyFill="1" applyBorder="1" applyAlignment="1" applyProtection="1">
      <alignment horizontal="center" vertical="center"/>
      <protection hidden="1"/>
    </xf>
    <xf numFmtId="0" fontId="14" fillId="28" borderId="58" xfId="2" applyFont="1" applyFill="1" applyBorder="1" applyAlignment="1" applyProtection="1">
      <alignment horizontal="center" vertical="center"/>
      <protection hidden="1"/>
    </xf>
    <xf numFmtId="0" fontId="14" fillId="28" borderId="168" xfId="2" applyFont="1" applyFill="1" applyBorder="1" applyAlignment="1" applyProtection="1">
      <alignment horizontal="center" vertical="center"/>
      <protection hidden="1"/>
    </xf>
    <xf numFmtId="0" fontId="14" fillId="25" borderId="254" xfId="0" applyFont="1" applyFill="1" applyBorder="1" applyAlignment="1" applyProtection="1">
      <alignment horizontal="center" vertical="center" wrapText="1"/>
      <protection hidden="1"/>
    </xf>
    <xf numFmtId="0" fontId="14" fillId="25" borderId="54" xfId="0" applyFont="1" applyFill="1" applyBorder="1" applyAlignment="1" applyProtection="1">
      <alignment horizontal="center" vertical="center" wrapText="1"/>
      <protection hidden="1"/>
    </xf>
    <xf numFmtId="0" fontId="14" fillId="25" borderId="255" xfId="0" applyFont="1" applyFill="1" applyBorder="1" applyAlignment="1" applyProtection="1">
      <alignment horizontal="center" vertical="center" wrapText="1"/>
      <protection hidden="1"/>
    </xf>
    <xf numFmtId="0" fontId="23" fillId="10" borderId="55" xfId="0" applyFont="1" applyFill="1" applyBorder="1" applyAlignment="1" applyProtection="1">
      <alignment horizontal="distributed" vertical="center" indent="3"/>
      <protection locked="0"/>
    </xf>
    <xf numFmtId="0" fontId="23" fillId="10" borderId="54" xfId="0" applyFont="1" applyFill="1" applyBorder="1" applyAlignment="1" applyProtection="1">
      <alignment horizontal="distributed" vertical="center" indent="3"/>
      <protection locked="0"/>
    </xf>
    <xf numFmtId="0" fontId="14" fillId="25" borderId="55" xfId="2" applyFont="1" applyFill="1" applyBorder="1" applyAlignment="1" applyProtection="1">
      <alignment horizontal="center" vertical="center" wrapText="1"/>
      <protection hidden="1"/>
    </xf>
    <xf numFmtId="0" fontId="14" fillId="25" borderId="255" xfId="2" applyFont="1" applyFill="1" applyBorder="1" applyAlignment="1" applyProtection="1">
      <alignment horizontal="center" vertical="center" wrapText="1"/>
      <protection hidden="1"/>
    </xf>
    <xf numFmtId="49" fontId="32" fillId="0" borderId="55" xfId="2" applyNumberFormat="1" applyFont="1" applyBorder="1" applyAlignment="1" applyProtection="1">
      <alignment horizontal="left" vertical="center" indent="1"/>
      <protection locked="0"/>
    </xf>
    <xf numFmtId="49" fontId="32" fillId="0" borderId="54" xfId="2" applyNumberFormat="1" applyFont="1" applyBorder="1" applyAlignment="1" applyProtection="1">
      <alignment horizontal="left" vertical="center" indent="1"/>
      <protection locked="0"/>
    </xf>
    <xf numFmtId="49" fontId="32" fillId="0" borderId="205" xfId="2" applyNumberFormat="1" applyFont="1" applyBorder="1" applyAlignment="1" applyProtection="1">
      <alignment horizontal="left" vertical="center" indent="1"/>
      <protection locked="0"/>
    </xf>
    <xf numFmtId="0" fontId="14" fillId="0" borderId="236" xfId="2" applyFont="1" applyBorder="1" applyAlignment="1" applyProtection="1">
      <alignment horizontal="left" vertical="center" indent="1"/>
      <protection locked="0"/>
    </xf>
    <xf numFmtId="0" fontId="14" fillId="0" borderId="246" xfId="2" applyFont="1" applyBorder="1" applyAlignment="1" applyProtection="1">
      <alignment horizontal="left" vertical="center" indent="1"/>
      <protection locked="0"/>
    </xf>
    <xf numFmtId="0" fontId="14" fillId="0" borderId="247" xfId="2" applyFont="1" applyBorder="1" applyAlignment="1" applyProtection="1">
      <alignment horizontal="left" vertical="center" indent="1"/>
      <protection locked="0"/>
    </xf>
    <xf numFmtId="0" fontId="14" fillId="0" borderId="124" xfId="2" applyFont="1" applyBorder="1" applyAlignment="1" applyProtection="1">
      <alignment horizontal="left" vertical="center" indent="1"/>
      <protection locked="0"/>
    </xf>
    <xf numFmtId="0" fontId="14" fillId="0" borderId="125" xfId="2" applyFont="1" applyBorder="1" applyAlignment="1" applyProtection="1">
      <alignment horizontal="left" vertical="center" indent="1"/>
      <protection locked="0"/>
    </xf>
    <xf numFmtId="0" fontId="14" fillId="0" borderId="129" xfId="2" applyFont="1" applyBorder="1" applyAlignment="1" applyProtection="1">
      <alignment horizontal="left" vertical="center" indent="1"/>
      <protection locked="0"/>
    </xf>
    <xf numFmtId="0" fontId="15" fillId="25" borderId="30" xfId="0" applyFont="1" applyFill="1" applyBorder="1" applyAlignment="1" applyProtection="1">
      <alignment horizontal="center" vertical="center" wrapText="1"/>
      <protection hidden="1"/>
    </xf>
    <xf numFmtId="0" fontId="15" fillId="25" borderId="7" xfId="0" applyFont="1" applyFill="1" applyBorder="1" applyAlignment="1" applyProtection="1">
      <alignment horizontal="center" vertical="center" wrapText="1"/>
      <protection hidden="1"/>
    </xf>
    <xf numFmtId="0" fontId="14" fillId="0" borderId="127" xfId="2" applyFont="1" applyBorder="1" applyAlignment="1" applyProtection="1">
      <alignment horizontal="left" vertical="center" indent="1"/>
      <protection locked="0"/>
    </xf>
    <xf numFmtId="0" fontId="14" fillId="0" borderId="126" xfId="2" applyFont="1" applyBorder="1" applyAlignment="1" applyProtection="1">
      <alignment horizontal="left" vertical="center" indent="1"/>
      <protection locked="0"/>
    </xf>
    <xf numFmtId="0" fontId="14" fillId="0" borderId="232" xfId="2" applyFont="1" applyBorder="1" applyAlignment="1" applyProtection="1">
      <alignment horizontal="left" vertical="center" indent="1"/>
      <protection locked="0"/>
    </xf>
    <xf numFmtId="0" fontId="15" fillId="25" borderId="71" xfId="0" applyFont="1" applyFill="1" applyBorder="1" applyAlignment="1" applyProtection="1">
      <alignment horizontal="center" vertical="center" wrapText="1"/>
      <protection hidden="1"/>
    </xf>
    <xf numFmtId="0" fontId="15" fillId="25" borderId="112" xfId="0" applyFont="1" applyFill="1" applyBorder="1" applyAlignment="1" applyProtection="1">
      <alignment horizontal="center" vertical="center" wrapText="1"/>
      <protection hidden="1"/>
    </xf>
    <xf numFmtId="0" fontId="25" fillId="25" borderId="174" xfId="2" applyNumberFormat="1" applyFont="1" applyFill="1" applyBorder="1" applyAlignment="1" applyProtection="1">
      <alignment horizontal="distributed" vertical="center" indent="1"/>
      <protection hidden="1"/>
    </xf>
    <xf numFmtId="0" fontId="25" fillId="25" borderId="133" xfId="2" applyNumberFormat="1" applyFont="1" applyFill="1" applyBorder="1" applyAlignment="1" applyProtection="1">
      <alignment horizontal="distributed" vertical="center" indent="1"/>
      <protection hidden="1"/>
    </xf>
    <xf numFmtId="0" fontId="25" fillId="25" borderId="175" xfId="2" applyNumberFormat="1" applyFont="1" applyFill="1" applyBorder="1" applyAlignment="1" applyProtection="1">
      <alignment horizontal="distributed" vertical="center" indent="1"/>
      <protection hidden="1"/>
    </xf>
    <xf numFmtId="0" fontId="25" fillId="25" borderId="183" xfId="2" applyNumberFormat="1" applyFont="1" applyFill="1" applyBorder="1" applyAlignment="1" applyProtection="1">
      <alignment horizontal="distributed" vertical="center" indent="1"/>
      <protection hidden="1"/>
    </xf>
    <xf numFmtId="0" fontId="77" fillId="25" borderId="3" xfId="2" applyNumberFormat="1" applyFont="1" applyFill="1" applyBorder="1" applyAlignment="1" applyProtection="1">
      <alignment horizontal="distributed" vertical="center" indent="1"/>
      <protection hidden="1"/>
    </xf>
    <xf numFmtId="0" fontId="77" fillId="25" borderId="4" xfId="2" applyNumberFormat="1" applyFont="1" applyFill="1" applyBorder="1" applyAlignment="1" applyProtection="1">
      <alignment horizontal="distributed" vertical="center" indent="1"/>
      <protection hidden="1"/>
    </xf>
    <xf numFmtId="0" fontId="25" fillId="25" borderId="241" xfId="2" applyNumberFormat="1" applyFont="1" applyFill="1" applyBorder="1" applyAlignment="1" applyProtection="1">
      <alignment horizontal="center" vertical="center"/>
      <protection hidden="1"/>
    </xf>
    <xf numFmtId="0" fontId="25" fillId="25" borderId="242" xfId="2" applyNumberFormat="1" applyFont="1" applyFill="1" applyBorder="1" applyAlignment="1" applyProtection="1">
      <alignment horizontal="center" vertical="center"/>
      <protection hidden="1"/>
    </xf>
    <xf numFmtId="0" fontId="25" fillId="25" borderId="243" xfId="2" applyNumberFormat="1" applyFont="1" applyFill="1" applyBorder="1" applyAlignment="1" applyProtection="1">
      <alignment horizontal="center" vertical="center"/>
      <protection hidden="1"/>
    </xf>
    <xf numFmtId="0" fontId="87" fillId="0" borderId="181" xfId="0" applyFont="1" applyFill="1" applyBorder="1" applyAlignment="1" applyProtection="1">
      <alignment horizontal="center" vertical="center"/>
      <protection locked="0"/>
    </xf>
    <xf numFmtId="0" fontId="87" fillId="0" borderId="233" xfId="0" applyFont="1" applyFill="1" applyBorder="1" applyAlignment="1" applyProtection="1">
      <alignment horizontal="center" vertical="center"/>
      <protection locked="0"/>
    </xf>
    <xf numFmtId="0" fontId="25" fillId="25" borderId="230" xfId="2" applyNumberFormat="1" applyFont="1" applyFill="1" applyBorder="1" applyAlignment="1" applyProtection="1">
      <alignment horizontal="center" vertical="center"/>
      <protection hidden="1"/>
    </xf>
    <xf numFmtId="0" fontId="25" fillId="25" borderId="245" xfId="2" applyNumberFormat="1" applyFont="1" applyFill="1" applyBorder="1" applyAlignment="1" applyProtection="1">
      <alignment horizontal="center" vertical="center"/>
      <protection hidden="1"/>
    </xf>
    <xf numFmtId="0" fontId="14" fillId="0" borderId="34" xfId="2" applyNumberFormat="1" applyFont="1" applyFill="1" applyBorder="1" applyAlignment="1" applyProtection="1">
      <alignment horizontal="left" vertical="center" indent="1" shrinkToFit="1"/>
      <protection hidden="1"/>
    </xf>
    <xf numFmtId="0" fontId="14" fillId="0" borderId="63" xfId="2" applyNumberFormat="1" applyFont="1" applyFill="1" applyBorder="1" applyAlignment="1" applyProtection="1">
      <alignment horizontal="left" vertical="center" indent="1" shrinkToFit="1"/>
      <protection hidden="1"/>
    </xf>
    <xf numFmtId="0" fontId="14" fillId="0" borderId="56" xfId="2" applyNumberFormat="1" applyFont="1" applyFill="1" applyBorder="1" applyAlignment="1" applyProtection="1">
      <alignment horizontal="left" vertical="center" indent="1" shrinkToFit="1"/>
      <protection hidden="1"/>
    </xf>
    <xf numFmtId="178" fontId="22" fillId="0" borderId="64" xfId="2" applyNumberFormat="1" applyFont="1" applyFill="1" applyBorder="1" applyAlignment="1" applyProtection="1">
      <alignment horizontal="left" vertical="center" shrinkToFit="1"/>
      <protection hidden="1"/>
    </xf>
    <xf numFmtId="178" fontId="22" fillId="0" borderId="65" xfId="2" applyNumberFormat="1" applyFont="1" applyFill="1" applyBorder="1" applyAlignment="1" applyProtection="1">
      <alignment horizontal="left" vertical="center" shrinkToFit="1"/>
      <protection hidden="1"/>
    </xf>
    <xf numFmtId="0" fontId="22" fillId="0" borderId="65" xfId="2" applyNumberFormat="1" applyFont="1" applyFill="1" applyBorder="1" applyAlignment="1" applyProtection="1">
      <alignment horizontal="left" vertical="center" shrinkToFit="1"/>
      <protection hidden="1"/>
    </xf>
    <xf numFmtId="0" fontId="22" fillId="29" borderId="65" xfId="2" applyNumberFormat="1" applyFont="1" applyFill="1" applyBorder="1" applyAlignment="1" applyProtection="1">
      <alignment horizontal="left" vertical="center" shrinkToFit="1"/>
      <protection hidden="1"/>
    </xf>
    <xf numFmtId="0" fontId="22" fillId="29" borderId="170" xfId="2" applyNumberFormat="1" applyFont="1" applyFill="1" applyBorder="1" applyAlignment="1" applyProtection="1">
      <alignment horizontal="left" vertical="center" shrinkToFit="1"/>
      <protection hidden="1"/>
    </xf>
    <xf numFmtId="0" fontId="14" fillId="0" borderId="122" xfId="2" applyNumberFormat="1" applyFont="1" applyFill="1" applyBorder="1" applyAlignment="1" applyProtection="1">
      <alignment horizontal="left" vertical="center" indent="1" shrinkToFit="1"/>
      <protection hidden="1"/>
    </xf>
    <xf numFmtId="0" fontId="14" fillId="0" borderId="152" xfId="2" applyNumberFormat="1" applyFont="1" applyFill="1" applyBorder="1" applyAlignment="1" applyProtection="1">
      <alignment horizontal="left" vertical="center" indent="1" shrinkToFit="1"/>
      <protection hidden="1"/>
    </xf>
    <xf numFmtId="0" fontId="14" fillId="0" borderId="121" xfId="2" applyNumberFormat="1" applyFont="1" applyFill="1" applyBorder="1" applyAlignment="1" applyProtection="1">
      <alignment horizontal="left" vertical="center" indent="1" shrinkToFit="1"/>
      <protection hidden="1"/>
    </xf>
    <xf numFmtId="178" fontId="22" fillId="0" borderId="171" xfId="2" applyNumberFormat="1" applyFont="1" applyFill="1" applyBorder="1" applyAlignment="1" applyProtection="1">
      <alignment horizontal="left" vertical="center" shrinkToFit="1"/>
      <protection hidden="1"/>
    </xf>
    <xf numFmtId="178" fontId="22" fillId="0" borderId="172" xfId="2" applyNumberFormat="1" applyFont="1" applyFill="1" applyBorder="1" applyAlignment="1" applyProtection="1">
      <alignment horizontal="left" vertical="center" shrinkToFit="1"/>
      <protection hidden="1"/>
    </xf>
    <xf numFmtId="0" fontId="22" fillId="0" borderId="172" xfId="2" applyNumberFormat="1" applyFont="1" applyFill="1" applyBorder="1" applyAlignment="1" applyProtection="1">
      <alignment horizontal="left" vertical="center" shrinkToFit="1"/>
      <protection hidden="1"/>
    </xf>
    <xf numFmtId="0" fontId="22" fillId="29" borderId="172" xfId="2" applyNumberFormat="1" applyFont="1" applyFill="1" applyBorder="1" applyAlignment="1" applyProtection="1">
      <alignment horizontal="left" vertical="center" shrinkToFit="1"/>
      <protection hidden="1"/>
    </xf>
    <xf numFmtId="0" fontId="22" fillId="29" borderId="173" xfId="2" applyNumberFormat="1" applyFont="1" applyFill="1" applyBorder="1" applyAlignment="1" applyProtection="1">
      <alignment horizontal="left" vertical="center" shrinkToFit="1"/>
      <protection hidden="1"/>
    </xf>
  </cellXfs>
  <cellStyles count="4">
    <cellStyle name="ハイパーリンク" xfId="3" builtinId="8"/>
    <cellStyle name="標準" xfId="0" builtinId="0"/>
    <cellStyle name="標準 5" xfId="2"/>
    <cellStyle name="標準_旧NANS21出雲陸上データ" xfId="1"/>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266699</xdr:colOff>
          <xdr:row>40</xdr:row>
          <xdr:rowOff>190499</xdr:rowOff>
        </xdr:from>
        <xdr:to>
          <xdr:col>16</xdr:col>
          <xdr:colOff>476250</xdr:colOff>
          <xdr:row>44</xdr:row>
          <xdr:rowOff>152400</xdr:rowOff>
        </xdr:to>
        <xdr:pic>
          <xdr:nvPicPr>
            <xdr:cNvPr id="7" name="図 6">
              <a:extLst>
                <a:ext uri="{FF2B5EF4-FFF2-40B4-BE49-F238E27FC236}">
                  <a16:creationId xmlns:a16="http://schemas.microsoft.com/office/drawing/2014/main" xmlns="" id="{00000000-0008-0000-0000-000007000000}"/>
                </a:ext>
              </a:extLst>
            </xdr:cNvPr>
            <xdr:cNvPicPr>
              <a:picLocks noChangeAspect="1" noChangeArrowheads="1"/>
              <a:extLst>
                <a:ext uri="{84589F7E-364E-4C9E-8A38-B11213B215E9}">
                  <a14:cameraTool cellRange="競技者データ入力シート!$Q$4:$AD$7" spid="_x0000_s3631"/>
                </a:ext>
              </a:extLst>
            </xdr:cNvPicPr>
          </xdr:nvPicPr>
          <xdr:blipFill>
            <a:blip xmlns:r="http://schemas.openxmlformats.org/officeDocument/2006/relationships" r:embed="rId1"/>
            <a:srcRect/>
            <a:stretch>
              <a:fillRect/>
            </a:stretch>
          </xdr:blipFill>
          <xdr:spPr bwMode="auto">
            <a:xfrm>
              <a:off x="466724" y="9801224"/>
              <a:ext cx="7972426" cy="952501"/>
            </a:xfrm>
            <a:prstGeom prst="rect">
              <a:avLst/>
            </a:prstGeom>
            <a:noFill/>
            <a:ln w="9525">
              <a:noFill/>
              <a:miter lim="800000"/>
              <a:headEnd/>
              <a:tailEnd/>
            </a:ln>
          </xdr:spPr>
        </xdr:pic>
        <xdr:clientData/>
      </xdr:twoCellAnchor>
    </mc:Choice>
    <mc:Fallback/>
  </mc:AlternateContent>
  <xdr:twoCellAnchor editAs="oneCell">
    <xdr:from>
      <xdr:col>15</xdr:col>
      <xdr:colOff>95250</xdr:colOff>
      <xdr:row>49</xdr:row>
      <xdr:rowOff>116417</xdr:rowOff>
    </xdr:from>
    <xdr:to>
      <xdr:col>15</xdr:col>
      <xdr:colOff>505883</xdr:colOff>
      <xdr:row>51</xdr:row>
      <xdr:rowOff>60326</xdr:rowOff>
    </xdr:to>
    <xdr:pic>
      <xdr:nvPicPr>
        <xdr:cNvPr id="4" name="図 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49</xdr:row>
      <xdr:rowOff>63500</xdr:rowOff>
    </xdr:from>
    <xdr:to>
      <xdr:col>15</xdr:col>
      <xdr:colOff>3294</xdr:colOff>
      <xdr:row>51</xdr:row>
      <xdr:rowOff>74083</xdr:rowOff>
    </xdr:to>
    <xdr:pic>
      <xdr:nvPicPr>
        <xdr:cNvPr id="5" name="図 4">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333376</xdr:colOff>
      <xdr:row>12</xdr:row>
      <xdr:rowOff>19050</xdr:rowOff>
    </xdr:from>
    <xdr:to>
      <xdr:col>6</xdr:col>
      <xdr:colOff>152401</xdr:colOff>
      <xdr:row>13</xdr:row>
      <xdr:rowOff>0</xdr:rowOff>
    </xdr:to>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2486026" y="3333750"/>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7</xdr:col>
      <xdr:colOff>400050</xdr:colOff>
      <xdr:row>12</xdr:row>
      <xdr:rowOff>19050</xdr:rowOff>
    </xdr:from>
    <xdr:to>
      <xdr:col>8</xdr:col>
      <xdr:colOff>95250</xdr:colOff>
      <xdr:row>13</xdr:row>
      <xdr:rowOff>0</xdr:rowOff>
    </xdr:to>
    <xdr:sp macro="" textlink="">
      <xdr:nvSpPr>
        <xdr:cNvPr id="6" name="テキスト ボックス 5">
          <a:extLst>
            <a:ext uri="{FF2B5EF4-FFF2-40B4-BE49-F238E27FC236}">
              <a16:creationId xmlns:a16="http://schemas.microsoft.com/office/drawing/2014/main" xmlns="" id="{00000000-0008-0000-0200-000006000000}"/>
            </a:ext>
          </a:extLst>
        </xdr:cNvPr>
        <xdr:cNvSpPr txBox="1"/>
      </xdr:nvSpPr>
      <xdr:spPr>
        <a:xfrm>
          <a:off x="3571875" y="3333750"/>
          <a:ext cx="2286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r>
            <a:rPr kumimoji="1" lang="ja-JP" altLang="en-US" sz="1100">
              <a:solidFill>
                <a:schemeClr val="tx1"/>
              </a:solidFill>
            </a:rPr>
            <a:t>名</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AD58"/>
  <sheetViews>
    <sheetView showGridLines="0" tabSelected="1" defaultGridColor="0" topLeftCell="B3" colorId="8" workbookViewId="0">
      <pane xSplit="1" ySplit="1" topLeftCell="C4" activePane="bottomRight" state="frozen"/>
      <selection activeCell="B3" sqref="B3"/>
      <selection pane="topRight" activeCell="C3" sqref="C3"/>
      <selection pane="bottomLeft" activeCell="B4" sqref="B4"/>
      <selection pane="bottomRight" activeCell="I7" sqref="I7:S11"/>
    </sheetView>
  </sheetViews>
  <sheetFormatPr defaultRowHeight="13.5"/>
  <cols>
    <col min="1" max="1" width="1.125" style="23" customWidth="1"/>
    <col min="2" max="2" width="0.625" style="23" customWidth="1"/>
    <col min="3" max="3" width="0.875" style="23" customWidth="1"/>
    <col min="4" max="4" width="8.125" style="23" customWidth="1"/>
    <col min="5" max="5" width="6" style="23" customWidth="1"/>
    <col min="6" max="7" width="8.75" style="23" customWidth="1"/>
    <col min="8" max="9" width="7.75" style="23" customWidth="1"/>
    <col min="10" max="10" width="15.875" style="23" customWidth="1"/>
    <col min="11" max="11" width="5.625" style="23" customWidth="1"/>
    <col min="12" max="13" width="4" style="23" customWidth="1"/>
    <col min="14" max="15" width="6.875" style="23" customWidth="1"/>
    <col min="16" max="16" width="11.5" style="23" customWidth="1"/>
    <col min="17" max="17" width="7.375" style="23" customWidth="1"/>
    <col min="18" max="18" width="4.375" style="23" customWidth="1"/>
    <col min="19" max="19" width="4.375" style="24" customWidth="1"/>
    <col min="20" max="20" width="1" style="24" customWidth="1"/>
    <col min="21" max="23" width="0.5" style="225" customWidth="1"/>
    <col min="24" max="24" width="16.75" style="24" customWidth="1"/>
    <col min="25" max="25" width="6" style="25" customWidth="1"/>
    <col min="26" max="26" width="3.375" style="24" customWidth="1"/>
    <col min="27" max="27" width="16.75" style="23" customWidth="1"/>
    <col min="28" max="28" width="6" style="262" customWidth="1"/>
    <col min="29" max="29" width="3.375" style="23" customWidth="1"/>
    <col min="30" max="30" width="1" style="23" customWidth="1"/>
    <col min="31" max="16384" width="9" style="23"/>
  </cols>
  <sheetData>
    <row r="1" spans="2:30" ht="4.5" customHeight="1"/>
    <row r="2" spans="2:30" ht="4.5" customHeight="1"/>
    <row r="3" spans="2:30" ht="4.5" customHeight="1" thickBot="1"/>
    <row r="4" spans="2:30" s="91" customFormat="1" ht="11.25" thickBot="1">
      <c r="D4" s="415" t="s">
        <v>541</v>
      </c>
      <c r="E4" s="278"/>
      <c r="F4" s="279"/>
      <c r="G4" s="279"/>
      <c r="H4" s="92"/>
      <c r="I4" s="92"/>
      <c r="J4" s="92"/>
      <c r="K4" s="92"/>
      <c r="L4" s="92"/>
      <c r="M4" s="92"/>
      <c r="N4" s="92"/>
      <c r="O4" s="92"/>
      <c r="P4" s="92"/>
      <c r="S4" s="93"/>
      <c r="T4" s="93"/>
      <c r="U4" s="226"/>
      <c r="V4" s="226"/>
      <c r="W4" s="226"/>
      <c r="X4" s="93"/>
      <c r="Y4" s="94"/>
      <c r="Z4" s="93"/>
      <c r="AB4" s="263"/>
    </row>
    <row r="5" spans="2:30" ht="19.7" customHeight="1" thickBot="1">
      <c r="C5" s="96"/>
      <c r="D5" s="640" t="s">
        <v>348</v>
      </c>
      <c r="E5" s="643" t="s">
        <v>349</v>
      </c>
      <c r="F5" s="621" t="s">
        <v>350</v>
      </c>
      <c r="G5" s="622"/>
      <c r="H5" s="623"/>
      <c r="I5" s="627" t="s">
        <v>352</v>
      </c>
      <c r="J5" s="628"/>
      <c r="K5" s="628"/>
      <c r="L5" s="628"/>
      <c r="M5" s="628"/>
      <c r="N5" s="628"/>
      <c r="O5" s="628"/>
      <c r="P5" s="628"/>
      <c r="Q5" s="628"/>
      <c r="R5" s="628"/>
      <c r="S5" s="629"/>
      <c r="T5" s="97"/>
      <c r="X5" s="169" t="s">
        <v>241</v>
      </c>
      <c r="Y5" s="170"/>
      <c r="Z5" s="170"/>
      <c r="AA5" s="170"/>
      <c r="AB5" s="170"/>
      <c r="AC5" s="170"/>
    </row>
    <row r="6" spans="2:30" ht="19.7" customHeight="1">
      <c r="C6" s="98"/>
      <c r="D6" s="641"/>
      <c r="E6" s="644"/>
      <c r="F6" s="624"/>
      <c r="G6" s="625"/>
      <c r="H6" s="626"/>
      <c r="I6" s="630"/>
      <c r="J6" s="631"/>
      <c r="K6" s="631"/>
      <c r="L6" s="631"/>
      <c r="M6" s="631"/>
      <c r="N6" s="631"/>
      <c r="O6" s="631"/>
      <c r="P6" s="631"/>
      <c r="Q6" s="631"/>
      <c r="R6" s="631"/>
      <c r="S6" s="632"/>
      <c r="T6" s="99"/>
      <c r="X6" s="607" t="s">
        <v>543</v>
      </c>
      <c r="Y6" s="608"/>
      <c r="Z6" s="608"/>
      <c r="AA6" s="608"/>
      <c r="AB6" s="608"/>
      <c r="AC6" s="609"/>
    </row>
    <row r="7" spans="2:30" ht="22.5" customHeight="1">
      <c r="C7" s="98"/>
      <c r="D7" s="641"/>
      <c r="E7" s="644"/>
      <c r="F7" s="648" t="s">
        <v>351</v>
      </c>
      <c r="G7" s="649"/>
      <c r="H7" s="650"/>
      <c r="I7" s="651" t="s">
        <v>540</v>
      </c>
      <c r="J7" s="652"/>
      <c r="K7" s="652"/>
      <c r="L7" s="652"/>
      <c r="M7" s="652"/>
      <c r="N7" s="652"/>
      <c r="O7" s="652"/>
      <c r="P7" s="652"/>
      <c r="Q7" s="652"/>
      <c r="R7" s="652"/>
      <c r="S7" s="653"/>
      <c r="T7" s="99"/>
      <c r="X7" s="610"/>
      <c r="Y7" s="611"/>
      <c r="Z7" s="611"/>
      <c r="AA7" s="611"/>
      <c r="AB7" s="611"/>
      <c r="AC7" s="612"/>
    </row>
    <row r="8" spans="2:30" ht="22.5" customHeight="1">
      <c r="C8" s="98"/>
      <c r="D8" s="641"/>
      <c r="E8" s="644"/>
      <c r="F8" s="648"/>
      <c r="G8" s="649"/>
      <c r="H8" s="650"/>
      <c r="I8" s="654"/>
      <c r="J8" s="655"/>
      <c r="K8" s="655"/>
      <c r="L8" s="655"/>
      <c r="M8" s="655"/>
      <c r="N8" s="655"/>
      <c r="O8" s="655"/>
      <c r="P8" s="655"/>
      <c r="Q8" s="655"/>
      <c r="R8" s="655"/>
      <c r="S8" s="656"/>
      <c r="T8" s="99"/>
      <c r="X8" s="383" t="s">
        <v>501</v>
      </c>
      <c r="Y8" s="296"/>
      <c r="Z8" s="297"/>
      <c r="AA8" s="298"/>
      <c r="AB8" s="299"/>
      <c r="AC8" s="384"/>
    </row>
    <row r="9" spans="2:30" ht="22.5" customHeight="1">
      <c r="C9" s="98"/>
      <c r="D9" s="641"/>
      <c r="E9" s="644"/>
      <c r="F9" s="648"/>
      <c r="G9" s="649"/>
      <c r="H9" s="650"/>
      <c r="I9" s="654"/>
      <c r="J9" s="655"/>
      <c r="K9" s="655"/>
      <c r="L9" s="655"/>
      <c r="M9" s="655"/>
      <c r="N9" s="655"/>
      <c r="O9" s="655"/>
      <c r="P9" s="655"/>
      <c r="Q9" s="655"/>
      <c r="R9" s="655"/>
      <c r="S9" s="656"/>
      <c r="T9" s="99"/>
      <c r="X9" s="385" t="s">
        <v>246</v>
      </c>
      <c r="Y9" s="300"/>
      <c r="Z9" s="301"/>
      <c r="AA9" s="302" t="s">
        <v>247</v>
      </c>
      <c r="AB9" s="300"/>
      <c r="AC9" s="384"/>
    </row>
    <row r="10" spans="2:30" ht="22.5" customHeight="1">
      <c r="C10" s="98"/>
      <c r="D10" s="641"/>
      <c r="E10" s="644"/>
      <c r="F10" s="648"/>
      <c r="G10" s="649"/>
      <c r="H10" s="650"/>
      <c r="I10" s="654"/>
      <c r="J10" s="655"/>
      <c r="K10" s="655"/>
      <c r="L10" s="655"/>
      <c r="M10" s="655"/>
      <c r="N10" s="655"/>
      <c r="O10" s="655"/>
      <c r="P10" s="655"/>
      <c r="Q10" s="655"/>
      <c r="R10" s="655"/>
      <c r="S10" s="656"/>
      <c r="T10" s="99"/>
      <c r="X10" s="386" t="s">
        <v>354</v>
      </c>
      <c r="Y10" s="303">
        <f>COUNTIF('大会申込一覧表(印刷して提出)'!$J$17:$O$66,入力注意事項!$X10)</f>
        <v>0</v>
      </c>
      <c r="Z10" s="304" t="s">
        <v>507</v>
      </c>
      <c r="AA10" s="305" t="s">
        <v>393</v>
      </c>
      <c r="AB10" s="303">
        <f>COUNTIF('大会申込一覧表(印刷して提出)'!$J$17:$O$66,入力注意事項!$AA10)</f>
        <v>0</v>
      </c>
      <c r="AC10" s="387" t="s">
        <v>507</v>
      </c>
    </row>
    <row r="11" spans="2:30" ht="22.5" customHeight="1">
      <c r="C11" s="98"/>
      <c r="D11" s="641"/>
      <c r="E11" s="644"/>
      <c r="F11" s="648"/>
      <c r="G11" s="649"/>
      <c r="H11" s="650"/>
      <c r="I11" s="657"/>
      <c r="J11" s="658"/>
      <c r="K11" s="658"/>
      <c r="L11" s="658"/>
      <c r="M11" s="658"/>
      <c r="N11" s="658"/>
      <c r="O11" s="658"/>
      <c r="P11" s="658"/>
      <c r="Q11" s="658"/>
      <c r="R11" s="658"/>
      <c r="S11" s="659"/>
      <c r="T11" s="99"/>
      <c r="X11" s="388" t="s">
        <v>515</v>
      </c>
      <c r="Y11" s="307">
        <f>COUNTIF('大会申込一覧表(印刷して提出)'!$J$17:$O$66,入力注意事項!$X11)</f>
        <v>0</v>
      </c>
      <c r="Z11" s="308" t="s">
        <v>507</v>
      </c>
      <c r="AA11" s="309" t="s">
        <v>394</v>
      </c>
      <c r="AB11" s="307">
        <f>COUNTIF('大会申込一覧表(印刷して提出)'!$J$17:$O$66,入力注意事項!$AA11)</f>
        <v>0</v>
      </c>
      <c r="AC11" s="389" t="s">
        <v>507</v>
      </c>
    </row>
    <row r="12" spans="2:30" ht="22.5" customHeight="1">
      <c r="C12" s="98"/>
      <c r="D12" s="641"/>
      <c r="E12" s="645" t="s">
        <v>277</v>
      </c>
      <c r="F12" s="662" t="s">
        <v>542</v>
      </c>
      <c r="G12" s="663"/>
      <c r="H12" s="663"/>
      <c r="I12" s="663"/>
      <c r="J12" s="663"/>
      <c r="K12" s="663"/>
      <c r="L12" s="663"/>
      <c r="M12" s="663"/>
      <c r="N12" s="663"/>
      <c r="O12" s="668" t="s">
        <v>524</v>
      </c>
      <c r="P12" s="669"/>
      <c r="Q12" s="669"/>
      <c r="R12" s="669"/>
      <c r="S12" s="670"/>
      <c r="T12" s="99"/>
      <c r="X12" s="388" t="s">
        <v>358</v>
      </c>
      <c r="Y12" s="307">
        <f>COUNTIF('大会申込一覧表(印刷して提出)'!$J$17:$O$66,入力注意事項!$X12)</f>
        <v>0</v>
      </c>
      <c r="Z12" s="308" t="s">
        <v>507</v>
      </c>
      <c r="AA12" s="408" t="s">
        <v>397</v>
      </c>
      <c r="AB12" s="360">
        <f>COUNTIF('大会申込一覧表(印刷して提出)'!$J$17:$O$66,入力注意事項!$AA12)</f>
        <v>0</v>
      </c>
      <c r="AC12" s="389" t="s">
        <v>507</v>
      </c>
    </row>
    <row r="13" spans="2:30" ht="22.5" customHeight="1">
      <c r="C13" s="98"/>
      <c r="D13" s="641"/>
      <c r="E13" s="646"/>
      <c r="F13" s="664" t="s">
        <v>547</v>
      </c>
      <c r="G13" s="665"/>
      <c r="H13" s="665"/>
      <c r="I13" s="665"/>
      <c r="J13" s="665"/>
      <c r="K13" s="665"/>
      <c r="L13" s="665"/>
      <c r="M13" s="665"/>
      <c r="N13" s="665"/>
      <c r="O13" s="671"/>
      <c r="P13" s="672"/>
      <c r="Q13" s="672"/>
      <c r="R13" s="672"/>
      <c r="S13" s="673"/>
      <c r="T13" s="99"/>
      <c r="X13" s="388" t="s">
        <v>360</v>
      </c>
      <c r="Y13" s="307">
        <f>COUNTIF('大会申込一覧表(印刷して提出)'!$J$17:$O$66,入力注意事項!$X13)</f>
        <v>0</v>
      </c>
      <c r="Z13" s="308" t="s">
        <v>507</v>
      </c>
      <c r="AA13" s="309" t="s">
        <v>398</v>
      </c>
      <c r="AB13" s="307">
        <f>COUNTIF('大会申込一覧表(印刷して提出)'!$J$17:$O$66,入力注意事項!$AA13)</f>
        <v>0</v>
      </c>
      <c r="AC13" s="389" t="s">
        <v>507</v>
      </c>
    </row>
    <row r="14" spans="2:30" s="27" customFormat="1" ht="22.5" customHeight="1" thickBot="1">
      <c r="B14" s="23"/>
      <c r="C14" s="98"/>
      <c r="D14" s="642"/>
      <c r="E14" s="647"/>
      <c r="F14" s="666"/>
      <c r="G14" s="667"/>
      <c r="H14" s="667"/>
      <c r="I14" s="667"/>
      <c r="J14" s="667"/>
      <c r="K14" s="667"/>
      <c r="L14" s="667"/>
      <c r="M14" s="667"/>
      <c r="N14" s="667"/>
      <c r="O14" s="674"/>
      <c r="P14" s="675"/>
      <c r="Q14" s="675"/>
      <c r="R14" s="675"/>
      <c r="S14" s="676"/>
      <c r="T14" s="99"/>
      <c r="U14" s="95"/>
      <c r="V14" s="225"/>
      <c r="W14" s="225"/>
      <c r="X14" s="388" t="s">
        <v>361</v>
      </c>
      <c r="Y14" s="307">
        <f>COUNTIF('大会申込一覧表(印刷して提出)'!$J$17:$O$66,入力注意事項!$X14)</f>
        <v>0</v>
      </c>
      <c r="Z14" s="308" t="s">
        <v>507</v>
      </c>
      <c r="AA14" s="309" t="s">
        <v>400</v>
      </c>
      <c r="AB14" s="307">
        <f>COUNTIF('大会申込一覧表(印刷して提出)'!$J$17:$O$66,入力注意事項!$AA14)</f>
        <v>0</v>
      </c>
      <c r="AC14" s="389" t="s">
        <v>507</v>
      </c>
      <c r="AD14" s="23"/>
    </row>
    <row r="15" spans="2:30" ht="22.5" customHeight="1" thickTop="1" thickBot="1">
      <c r="B15" s="27"/>
      <c r="C15" s="98"/>
      <c r="D15" s="122" t="s">
        <v>444</v>
      </c>
      <c r="E15" s="637" t="s">
        <v>525</v>
      </c>
      <c r="F15" s="638"/>
      <c r="G15" s="638"/>
      <c r="H15" s="638"/>
      <c r="I15" s="638"/>
      <c r="J15" s="638"/>
      <c r="K15" s="638"/>
      <c r="L15" s="638"/>
      <c r="M15" s="638"/>
      <c r="N15" s="638"/>
      <c r="O15" s="638"/>
      <c r="P15" s="638"/>
      <c r="Q15" s="638"/>
      <c r="R15" s="638"/>
      <c r="S15" s="639"/>
      <c r="T15" s="99"/>
      <c r="U15" s="95"/>
      <c r="X15" s="388" t="s">
        <v>363</v>
      </c>
      <c r="Y15" s="307">
        <f>COUNTIF('大会申込一覧表(印刷して提出)'!$J$17:$O$66,入力注意事項!$X15)</f>
        <v>0</v>
      </c>
      <c r="Z15" s="308" t="s">
        <v>507</v>
      </c>
      <c r="AA15" s="309" t="s">
        <v>405</v>
      </c>
      <c r="AB15" s="307">
        <f>COUNTIF('大会申込一覧表(印刷して提出)'!$J$17:$O$66,入力注意事項!$AA15)</f>
        <v>0</v>
      </c>
      <c r="AC15" s="389" t="s">
        <v>507</v>
      </c>
    </row>
    <row r="16" spans="2:30" ht="22.5" customHeight="1" thickTop="1" thickBot="1">
      <c r="B16" s="26"/>
      <c r="C16" s="100"/>
      <c r="D16" s="635" t="s">
        <v>278</v>
      </c>
      <c r="E16" s="636"/>
      <c r="F16" s="660" t="s">
        <v>445</v>
      </c>
      <c r="G16" s="660"/>
      <c r="H16" s="660"/>
      <c r="I16" s="660"/>
      <c r="J16" s="660"/>
      <c r="K16" s="660"/>
      <c r="L16" s="660"/>
      <c r="M16" s="660"/>
      <c r="N16" s="660"/>
      <c r="O16" s="660"/>
      <c r="P16" s="660"/>
      <c r="Q16" s="660"/>
      <c r="R16" s="660"/>
      <c r="S16" s="661"/>
      <c r="T16" s="101"/>
      <c r="U16" s="95"/>
      <c r="V16" s="227"/>
      <c r="W16" s="227"/>
      <c r="X16" s="388" t="s">
        <v>368</v>
      </c>
      <c r="Y16" s="307">
        <f>COUNTIF('大会申込一覧表(印刷して提出)'!$J$17:$O$66,入力注意事項!$X16)</f>
        <v>0</v>
      </c>
      <c r="Z16" s="308" t="s">
        <v>507</v>
      </c>
      <c r="AA16" s="309" t="s">
        <v>403</v>
      </c>
      <c r="AB16" s="307">
        <f>COUNTIF('大会申込一覧表(印刷して提出)'!$J$17:$O$66,入力注意事項!$AA16)</f>
        <v>0</v>
      </c>
      <c r="AC16" s="389" t="s">
        <v>507</v>
      </c>
    </row>
    <row r="17" spans="1:30" ht="19.7" customHeight="1" thickBot="1">
      <c r="B17" s="26"/>
      <c r="C17" s="26"/>
      <c r="D17" s="168" t="s">
        <v>523</v>
      </c>
      <c r="E17" s="168"/>
      <c r="F17" s="168"/>
      <c r="G17" s="168"/>
      <c r="H17" s="168"/>
      <c r="I17" s="168"/>
      <c r="J17" s="168"/>
      <c r="K17" s="168"/>
      <c r="L17" s="168"/>
      <c r="M17" s="168"/>
      <c r="N17" s="168"/>
      <c r="O17" s="168"/>
      <c r="P17" s="168"/>
      <c r="Q17" s="168"/>
      <c r="R17" s="168"/>
      <c r="S17" s="168"/>
      <c r="T17" s="95"/>
      <c r="V17" s="227"/>
      <c r="W17" s="227"/>
      <c r="X17" s="388" t="s">
        <v>442</v>
      </c>
      <c r="Y17" s="307">
        <f>COUNTIF('大会申込一覧表(印刷して提出)'!$J$17:$O$66,入力注意事項!$X17)</f>
        <v>0</v>
      </c>
      <c r="Z17" s="308" t="s">
        <v>507</v>
      </c>
      <c r="AA17" s="309" t="s">
        <v>408</v>
      </c>
      <c r="AB17" s="307">
        <f>COUNTIF('大会申込一覧表(印刷して提出)'!$J$17:$O$66,入力注意事項!$AA17)</f>
        <v>0</v>
      </c>
      <c r="AC17" s="389" t="s">
        <v>507</v>
      </c>
    </row>
    <row r="18" spans="1:30" ht="19.7" customHeight="1">
      <c r="B18" s="26"/>
      <c r="C18" s="102"/>
      <c r="D18" s="680" t="s">
        <v>279</v>
      </c>
      <c r="E18" s="681"/>
      <c r="F18" s="681"/>
      <c r="G18" s="681"/>
      <c r="H18" s="681"/>
      <c r="I18" s="681"/>
      <c r="J18" s="681"/>
      <c r="K18" s="681"/>
      <c r="L18" s="681"/>
      <c r="M18" s="681"/>
      <c r="N18" s="681"/>
      <c r="O18" s="681"/>
      <c r="P18" s="681"/>
      <c r="Q18" s="681"/>
      <c r="R18" s="681"/>
      <c r="S18" s="682"/>
      <c r="T18" s="103"/>
      <c r="U18" s="227"/>
      <c r="V18" s="227"/>
      <c r="W18" s="227"/>
      <c r="X18" s="390" t="s">
        <v>371</v>
      </c>
      <c r="Y18" s="310">
        <f>COUNTIF('大会申込一覧表(印刷して提出)'!$J$17:$O$66,入力注意事項!$X18)</f>
        <v>0</v>
      </c>
      <c r="Z18" s="311" t="s">
        <v>507</v>
      </c>
      <c r="AA18" s="312"/>
      <c r="AB18" s="310"/>
      <c r="AC18" s="391"/>
    </row>
    <row r="19" spans="1:30" ht="19.7" customHeight="1">
      <c r="B19" s="26"/>
      <c r="C19" s="104"/>
      <c r="D19" s="416" t="s">
        <v>498</v>
      </c>
      <c r="E19" s="166"/>
      <c r="F19" s="166"/>
      <c r="G19" s="166"/>
      <c r="H19" s="166"/>
      <c r="I19" s="166"/>
      <c r="J19" s="166"/>
      <c r="K19" s="166"/>
      <c r="L19" s="166"/>
      <c r="M19" s="166"/>
      <c r="N19" s="166"/>
      <c r="O19" s="166"/>
      <c r="P19" s="166"/>
      <c r="Q19" s="166"/>
      <c r="R19" s="166"/>
      <c r="S19" s="417"/>
      <c r="T19" s="105"/>
      <c r="U19" s="227"/>
      <c r="V19" s="227"/>
      <c r="W19" s="227"/>
      <c r="X19" s="409" t="s">
        <v>499</v>
      </c>
      <c r="Y19" s="313">
        <f>SUM(Y10:Y18)</f>
        <v>0</v>
      </c>
      <c r="Z19" s="314" t="s">
        <v>507</v>
      </c>
      <c r="AA19" s="410" t="s">
        <v>500</v>
      </c>
      <c r="AB19" s="313">
        <f>SUM(AB10:AB18)</f>
        <v>0</v>
      </c>
      <c r="AC19" s="392" t="s">
        <v>507</v>
      </c>
    </row>
    <row r="20" spans="1:30" ht="19.7" customHeight="1">
      <c r="A20" s="28"/>
      <c r="B20" s="26"/>
      <c r="C20" s="104"/>
      <c r="D20" s="416"/>
      <c r="E20" s="166"/>
      <c r="F20" s="166"/>
      <c r="G20" s="166"/>
      <c r="H20" s="166"/>
      <c r="I20" s="166"/>
      <c r="J20" s="166"/>
      <c r="K20" s="166"/>
      <c r="L20" s="166"/>
      <c r="M20" s="166"/>
      <c r="N20" s="166"/>
      <c r="O20" s="166"/>
      <c r="P20" s="166"/>
      <c r="Q20" s="166"/>
      <c r="R20" s="166"/>
      <c r="S20" s="417"/>
      <c r="T20" s="105"/>
      <c r="X20" s="393"/>
      <c r="Y20" s="316"/>
      <c r="Z20" s="314"/>
      <c r="AA20" s="315"/>
      <c r="AB20" s="316"/>
      <c r="AC20" s="392"/>
    </row>
    <row r="21" spans="1:30" s="28" customFormat="1" ht="19.7" customHeight="1">
      <c r="B21" s="26"/>
      <c r="C21" s="104"/>
      <c r="D21" s="418" t="s">
        <v>331</v>
      </c>
      <c r="E21" s="321"/>
      <c r="F21" s="321"/>
      <c r="G21" s="321"/>
      <c r="H21" s="321"/>
      <c r="I21" s="321"/>
      <c r="J21" s="321"/>
      <c r="K21" s="321"/>
      <c r="L21" s="321"/>
      <c r="M21" s="321"/>
      <c r="N21" s="321"/>
      <c r="O21" s="321"/>
      <c r="P21" s="321"/>
      <c r="Q21" s="321"/>
      <c r="R21" s="321"/>
      <c r="S21" s="419"/>
      <c r="T21" s="105"/>
      <c r="U21" s="228"/>
      <c r="V21" s="225"/>
      <c r="W21" s="225"/>
      <c r="X21" s="394" t="s">
        <v>353</v>
      </c>
      <c r="Y21" s="303">
        <f>COUNTIF('大会申込一覧表(印刷して提出)'!$J$17:$O$66,入力注意事項!$X21)</f>
        <v>0</v>
      </c>
      <c r="Z21" s="306" t="s">
        <v>507</v>
      </c>
      <c r="AA21" s="317" t="s">
        <v>392</v>
      </c>
      <c r="AB21" s="303">
        <f>COUNTIF('大会申込一覧表(印刷して提出)'!$J$17:$O$66,入力注意事項!$AA21)</f>
        <v>0</v>
      </c>
      <c r="AC21" s="387" t="s">
        <v>507</v>
      </c>
    </row>
    <row r="22" spans="1:30" s="28" customFormat="1" ht="19.7" customHeight="1" thickBot="1">
      <c r="B22" s="26"/>
      <c r="C22" s="106"/>
      <c r="D22" s="420" t="s">
        <v>333</v>
      </c>
      <c r="E22" s="322"/>
      <c r="F22" s="322"/>
      <c r="G22" s="322"/>
      <c r="H22" s="322"/>
      <c r="I22" s="322"/>
      <c r="J22" s="322"/>
      <c r="K22" s="322"/>
      <c r="L22" s="322"/>
      <c r="M22" s="322"/>
      <c r="N22" s="322"/>
      <c r="O22" s="322"/>
      <c r="P22" s="322"/>
      <c r="Q22" s="322"/>
      <c r="R22" s="322"/>
      <c r="S22" s="421"/>
      <c r="T22" s="107"/>
      <c r="U22" s="228"/>
      <c r="V22" s="225"/>
      <c r="W22" s="225"/>
      <c r="X22" s="388" t="s">
        <v>357</v>
      </c>
      <c r="Y22" s="307">
        <f>COUNTIF('大会申込一覧表(印刷して提出)'!$J$17:$O$66,入力注意事項!$X22)</f>
        <v>0</v>
      </c>
      <c r="Z22" s="308" t="s">
        <v>507</v>
      </c>
      <c r="AA22" s="309" t="s">
        <v>396</v>
      </c>
      <c r="AB22" s="307">
        <f>COUNTIF('大会申込一覧表(印刷して提出)'!$J$17:$O$66,入力注意事項!$AA22)</f>
        <v>0</v>
      </c>
      <c r="AC22" s="389" t="s">
        <v>507</v>
      </c>
      <c r="AD22" s="23"/>
    </row>
    <row r="23" spans="1:30" s="28" customFormat="1" ht="19.7" customHeight="1" thickTop="1">
      <c r="B23" s="23"/>
      <c r="C23" s="98"/>
      <c r="D23" s="683" t="s">
        <v>64</v>
      </c>
      <c r="E23" s="685" t="s">
        <v>65</v>
      </c>
      <c r="F23" s="619" t="s">
        <v>66</v>
      </c>
      <c r="G23" s="620"/>
      <c r="H23" s="619" t="s">
        <v>67</v>
      </c>
      <c r="I23" s="620"/>
      <c r="J23" s="633" t="s">
        <v>68</v>
      </c>
      <c r="K23" s="615" t="s">
        <v>281</v>
      </c>
      <c r="L23" s="615" t="s">
        <v>282</v>
      </c>
      <c r="M23" s="615" t="s">
        <v>280</v>
      </c>
      <c r="N23" s="615" t="s">
        <v>283</v>
      </c>
      <c r="O23" s="615" t="s">
        <v>284</v>
      </c>
      <c r="P23" s="617" t="s">
        <v>70</v>
      </c>
      <c r="Q23" s="687" t="s">
        <v>285</v>
      </c>
      <c r="R23" s="689" t="s">
        <v>286</v>
      </c>
      <c r="S23" s="29"/>
      <c r="T23" s="108"/>
      <c r="U23" s="228"/>
      <c r="V23" s="225"/>
      <c r="W23" s="225"/>
      <c r="X23" s="388" t="s">
        <v>359</v>
      </c>
      <c r="Y23" s="307">
        <f>COUNTIF('大会申込一覧表(印刷して提出)'!$J$17:$O$66,入力注意事項!$X23)</f>
        <v>0</v>
      </c>
      <c r="Z23" s="308" t="s">
        <v>507</v>
      </c>
      <c r="AA23" s="309" t="s">
        <v>399</v>
      </c>
      <c r="AB23" s="307">
        <f>COUNTIF('大会申込一覧表(印刷して提出)'!$J$17:$O$66,入力注意事項!$AA23)</f>
        <v>0</v>
      </c>
      <c r="AC23" s="389" t="s">
        <v>507</v>
      </c>
      <c r="AD23" s="23"/>
    </row>
    <row r="24" spans="1:30" s="28" customFormat="1" ht="19.7" customHeight="1" thickBot="1">
      <c r="C24" s="98"/>
      <c r="D24" s="684"/>
      <c r="E24" s="686"/>
      <c r="F24" s="361" t="s">
        <v>76</v>
      </c>
      <c r="G24" s="361" t="s">
        <v>77</v>
      </c>
      <c r="H24" s="361" t="s">
        <v>78</v>
      </c>
      <c r="I24" s="361" t="s">
        <v>79</v>
      </c>
      <c r="J24" s="634"/>
      <c r="K24" s="616"/>
      <c r="L24" s="616"/>
      <c r="M24" s="616"/>
      <c r="N24" s="616"/>
      <c r="O24" s="616"/>
      <c r="P24" s="618"/>
      <c r="Q24" s="688"/>
      <c r="R24" s="690"/>
      <c r="S24" s="29"/>
      <c r="T24" s="108"/>
      <c r="U24" s="228"/>
      <c r="V24" s="225"/>
      <c r="W24" s="225"/>
      <c r="X24" s="388" t="s">
        <v>362</v>
      </c>
      <c r="Y24" s="307">
        <f>COUNTIF('大会申込一覧表(印刷して提出)'!$J$17:$O$66,入力注意事項!$X24)</f>
        <v>0</v>
      </c>
      <c r="Z24" s="308" t="s">
        <v>507</v>
      </c>
      <c r="AA24" s="309" t="s">
        <v>406</v>
      </c>
      <c r="AB24" s="307">
        <f>COUNTIF('大会申込一覧表(印刷して提出)'!$J$17:$O$66,入力注意事項!$AA24)</f>
        <v>0</v>
      </c>
      <c r="AC24" s="389" t="s">
        <v>507</v>
      </c>
      <c r="AD24" s="23"/>
    </row>
    <row r="25" spans="1:30" s="28" customFormat="1" ht="19.7" customHeight="1">
      <c r="A25" s="23"/>
      <c r="C25" s="98"/>
      <c r="D25" s="30" t="s">
        <v>82</v>
      </c>
      <c r="E25" s="31">
        <v>12345</v>
      </c>
      <c r="F25" s="32" t="s">
        <v>83</v>
      </c>
      <c r="G25" s="32" t="s">
        <v>84</v>
      </c>
      <c r="H25" s="32" t="s">
        <v>339</v>
      </c>
      <c r="I25" s="33" t="s">
        <v>338</v>
      </c>
      <c r="J25" s="34" t="s">
        <v>426</v>
      </c>
      <c r="K25" s="35" t="s">
        <v>19</v>
      </c>
      <c r="L25" s="36" t="s">
        <v>85</v>
      </c>
      <c r="M25" s="37" t="s">
        <v>342</v>
      </c>
      <c r="N25" s="38" t="s">
        <v>341</v>
      </c>
      <c r="O25" s="38" t="s">
        <v>427</v>
      </c>
      <c r="P25" s="38" t="s">
        <v>428</v>
      </c>
      <c r="Q25" s="39" t="s">
        <v>28</v>
      </c>
      <c r="R25" s="40" t="s">
        <v>429</v>
      </c>
      <c r="S25" s="29"/>
      <c r="T25" s="108"/>
      <c r="U25" s="228"/>
      <c r="V25" s="225"/>
      <c r="W25" s="225"/>
      <c r="X25" s="388" t="s">
        <v>366</v>
      </c>
      <c r="Y25" s="307">
        <f>COUNTIF('大会申込一覧表(印刷して提出)'!$J$17:$O$66,入力注意事項!$X25)</f>
        <v>0</v>
      </c>
      <c r="Z25" s="308" t="s">
        <v>507</v>
      </c>
      <c r="AA25" s="309" t="s">
        <v>407</v>
      </c>
      <c r="AB25" s="307">
        <f>COUNTIF('大会申込一覧表(印刷して提出)'!$J$17:$O$66,入力注意事項!$AA25)</f>
        <v>0</v>
      </c>
      <c r="AC25" s="389" t="s">
        <v>507</v>
      </c>
      <c r="AD25" s="23"/>
    </row>
    <row r="26" spans="1:30" ht="19.7" customHeight="1" thickBot="1">
      <c r="B26" s="28"/>
      <c r="C26" s="98"/>
      <c r="D26" s="41" t="s">
        <v>82</v>
      </c>
      <c r="E26" s="42">
        <v>11223</v>
      </c>
      <c r="F26" s="43" t="s">
        <v>93</v>
      </c>
      <c r="G26" s="43" t="s">
        <v>94</v>
      </c>
      <c r="H26" s="43" t="s">
        <v>337</v>
      </c>
      <c r="I26" s="44" t="s">
        <v>432</v>
      </c>
      <c r="J26" s="45" t="s">
        <v>433</v>
      </c>
      <c r="K26" s="46" t="s">
        <v>19</v>
      </c>
      <c r="L26" s="47" t="s">
        <v>95</v>
      </c>
      <c r="M26" s="48" t="s">
        <v>340</v>
      </c>
      <c r="N26" s="49" t="s">
        <v>343</v>
      </c>
      <c r="O26" s="49" t="s">
        <v>434</v>
      </c>
      <c r="P26" s="49" t="s">
        <v>428</v>
      </c>
      <c r="Q26" s="48" t="s">
        <v>28</v>
      </c>
      <c r="R26" s="50" t="s">
        <v>429</v>
      </c>
      <c r="S26" s="29"/>
      <c r="T26" s="108"/>
      <c r="X26" s="390" t="s">
        <v>369</v>
      </c>
      <c r="Y26" s="310">
        <f>COUNTIF('大会申込一覧表(印刷して提出)'!$J$17:$O$66,入力注意事項!$X26)</f>
        <v>0</v>
      </c>
      <c r="Z26" s="311" t="s">
        <v>507</v>
      </c>
      <c r="AA26" s="312"/>
      <c r="AB26" s="310"/>
      <c r="AC26" s="391"/>
    </row>
    <row r="27" spans="1:30" ht="19.7" customHeight="1" thickBot="1">
      <c r="B27" s="28"/>
      <c r="C27" s="98"/>
      <c r="D27" s="422" t="s">
        <v>252</v>
      </c>
      <c r="E27" s="423">
        <v>1</v>
      </c>
      <c r="F27" s="613">
        <v>2</v>
      </c>
      <c r="G27" s="614"/>
      <c r="H27" s="613">
        <v>3</v>
      </c>
      <c r="I27" s="614"/>
      <c r="J27" s="423">
        <v>4</v>
      </c>
      <c r="K27" s="423">
        <v>5</v>
      </c>
      <c r="L27" s="423">
        <v>6</v>
      </c>
      <c r="M27" s="423">
        <v>7</v>
      </c>
      <c r="N27" s="423">
        <v>8</v>
      </c>
      <c r="O27" s="423">
        <v>9</v>
      </c>
      <c r="P27" s="423">
        <v>10</v>
      </c>
      <c r="Q27" s="423">
        <v>11</v>
      </c>
      <c r="R27" s="424">
        <v>12</v>
      </c>
      <c r="S27" s="29"/>
      <c r="T27" s="108"/>
      <c r="U27" s="227"/>
      <c r="X27" s="411" t="s">
        <v>502</v>
      </c>
      <c r="Y27" s="313">
        <f>SUM(Y21:Y26)</f>
        <v>0</v>
      </c>
      <c r="Z27" s="314" t="s">
        <v>507</v>
      </c>
      <c r="AA27" s="412" t="s">
        <v>503</v>
      </c>
      <c r="AB27" s="313">
        <f>SUM(AB21:AB26)</f>
        <v>0</v>
      </c>
      <c r="AC27" s="395" t="s">
        <v>507</v>
      </c>
      <c r="AD27" s="51"/>
    </row>
    <row r="28" spans="1:30" ht="19.7" customHeight="1" thickTop="1">
      <c r="B28" s="28"/>
      <c r="C28" s="98"/>
      <c r="D28" s="425" t="s">
        <v>253</v>
      </c>
      <c r="E28" s="426" t="s">
        <v>488</v>
      </c>
      <c r="F28" s="426"/>
      <c r="G28" s="426"/>
      <c r="H28" s="426"/>
      <c r="I28" s="426"/>
      <c r="J28" s="426"/>
      <c r="K28" s="426"/>
      <c r="L28" s="426"/>
      <c r="M28" s="426"/>
      <c r="N28" s="426"/>
      <c r="O28" s="426"/>
      <c r="P28" s="426"/>
      <c r="Q28" s="426"/>
      <c r="R28" s="426"/>
      <c r="S28" s="427"/>
      <c r="T28" s="167"/>
      <c r="U28" s="227"/>
      <c r="X28" s="396" t="s">
        <v>365</v>
      </c>
      <c r="Y28" s="318">
        <f>COUNTIF('大会申込一覧表(印刷して提出)'!$J$17:$O$66,入力注意事項!$X28)</f>
        <v>0</v>
      </c>
      <c r="Z28" s="319" t="s">
        <v>507</v>
      </c>
      <c r="AA28" s="320" t="s">
        <v>402</v>
      </c>
      <c r="AB28" s="318">
        <f>COUNTIF('大会申込一覧表(印刷して提出)'!$J$17:$O$66,入力注意事項!$AA28)</f>
        <v>0</v>
      </c>
      <c r="AC28" s="397" t="s">
        <v>507</v>
      </c>
      <c r="AD28" s="51"/>
    </row>
    <row r="29" spans="1:30" ht="19.7" customHeight="1">
      <c r="C29" s="98"/>
      <c r="D29" s="428" t="s">
        <v>254</v>
      </c>
      <c r="E29" s="323" t="s">
        <v>491</v>
      </c>
      <c r="F29" s="323"/>
      <c r="G29" s="323"/>
      <c r="H29" s="323"/>
      <c r="I29" s="323"/>
      <c r="J29" s="323"/>
      <c r="K29" s="323"/>
      <c r="L29" s="323"/>
      <c r="M29" s="323"/>
      <c r="N29" s="323"/>
      <c r="O29" s="323"/>
      <c r="P29" s="323"/>
      <c r="Q29" s="323"/>
      <c r="R29" s="323"/>
      <c r="S29" s="429"/>
      <c r="T29" s="167"/>
      <c r="U29" s="227"/>
      <c r="X29" s="460"/>
      <c r="Y29" s="461">
        <f>ROUNDUP(Y28/6,0)</f>
        <v>0</v>
      </c>
      <c r="Z29" s="265"/>
      <c r="AA29" s="265"/>
      <c r="AB29" s="271">
        <f>ROUNDUP(AB28/6,0)</f>
        <v>0</v>
      </c>
      <c r="AC29" s="398"/>
      <c r="AD29" s="51"/>
    </row>
    <row r="30" spans="1:30" ht="19.7" customHeight="1">
      <c r="C30" s="98"/>
      <c r="D30" s="428" t="s">
        <v>255</v>
      </c>
      <c r="E30" s="323" t="s">
        <v>489</v>
      </c>
      <c r="F30" s="323"/>
      <c r="G30" s="323"/>
      <c r="H30" s="323"/>
      <c r="I30" s="323"/>
      <c r="J30" s="323"/>
      <c r="K30" s="324"/>
      <c r="L30" s="325"/>
      <c r="M30" s="323"/>
      <c r="N30" s="323"/>
      <c r="O30" s="323"/>
      <c r="P30" s="323"/>
      <c r="Q30" s="323"/>
      <c r="R30" s="323"/>
      <c r="S30" s="429"/>
      <c r="T30" s="167"/>
      <c r="X30" s="677" t="s">
        <v>504</v>
      </c>
      <c r="Y30" s="678"/>
      <c r="Z30" s="679"/>
      <c r="AA30" s="269" t="s">
        <v>510</v>
      </c>
      <c r="AB30" s="270"/>
      <c r="AC30" s="399"/>
      <c r="AD30" s="51"/>
    </row>
    <row r="31" spans="1:30" ht="19.7" customHeight="1">
      <c r="C31" s="98"/>
      <c r="D31" s="428" t="s">
        <v>256</v>
      </c>
      <c r="E31" s="323" t="s">
        <v>490</v>
      </c>
      <c r="F31" s="323"/>
      <c r="G31" s="323"/>
      <c r="H31" s="323"/>
      <c r="I31" s="323"/>
      <c r="J31" s="323"/>
      <c r="K31" s="324"/>
      <c r="L31" s="325"/>
      <c r="M31" s="323"/>
      <c r="N31" s="323"/>
      <c r="O31" s="323"/>
      <c r="P31" s="323"/>
      <c r="Q31" s="323"/>
      <c r="R31" s="323"/>
      <c r="S31" s="429"/>
      <c r="T31" s="167"/>
      <c r="X31" s="462" t="s">
        <v>505</v>
      </c>
      <c r="Y31" s="463">
        <f>Y19+AB19</f>
        <v>0</v>
      </c>
      <c r="Z31" s="267" t="s">
        <v>507</v>
      </c>
      <c r="AA31" s="266" t="s">
        <v>508</v>
      </c>
      <c r="AB31" s="268"/>
      <c r="AC31" s="400"/>
      <c r="AD31" s="51"/>
    </row>
    <row r="32" spans="1:30" ht="19.7" customHeight="1">
      <c r="C32" s="98"/>
      <c r="D32" s="428" t="s">
        <v>257</v>
      </c>
      <c r="E32" s="323" t="s">
        <v>250</v>
      </c>
      <c r="F32" s="323"/>
      <c r="G32" s="323"/>
      <c r="H32" s="323"/>
      <c r="I32" s="323"/>
      <c r="J32" s="323"/>
      <c r="K32" s="324"/>
      <c r="L32" s="325"/>
      <c r="M32" s="323"/>
      <c r="N32" s="323"/>
      <c r="O32" s="323"/>
      <c r="P32" s="323"/>
      <c r="Q32" s="323"/>
      <c r="R32" s="323"/>
      <c r="S32" s="429"/>
      <c r="T32" s="167"/>
      <c r="X32" s="464" t="s">
        <v>506</v>
      </c>
      <c r="Y32" s="465">
        <f>Y27+AB27</f>
        <v>0</v>
      </c>
      <c r="Z32" s="272" t="s">
        <v>507</v>
      </c>
      <c r="AA32" s="266" t="s">
        <v>511</v>
      </c>
      <c r="AB32" s="268"/>
      <c r="AC32" s="400"/>
      <c r="AD32" s="51"/>
    </row>
    <row r="33" spans="3:30" ht="19.7" customHeight="1">
      <c r="C33" s="98"/>
      <c r="D33" s="428" t="s">
        <v>258</v>
      </c>
      <c r="E33" s="323" t="s">
        <v>492</v>
      </c>
      <c r="F33" s="323"/>
      <c r="G33" s="323"/>
      <c r="H33" s="323"/>
      <c r="I33" s="323"/>
      <c r="J33" s="323"/>
      <c r="K33" s="324"/>
      <c r="L33" s="325"/>
      <c r="M33" s="323"/>
      <c r="N33" s="323"/>
      <c r="O33" s="323"/>
      <c r="P33" s="323"/>
      <c r="Q33" s="323"/>
      <c r="R33" s="323"/>
      <c r="S33" s="429"/>
      <c r="T33" s="167"/>
      <c r="X33" s="466" t="s">
        <v>509</v>
      </c>
      <c r="Y33" s="467"/>
      <c r="Z33" s="273"/>
      <c r="AA33" s="274"/>
      <c r="AB33" s="275"/>
      <c r="AC33" s="401"/>
      <c r="AD33" s="51"/>
    </row>
    <row r="34" spans="3:30" ht="19.7" customHeight="1" thickBot="1">
      <c r="C34" s="98"/>
      <c r="D34" s="428" t="s">
        <v>259</v>
      </c>
      <c r="E34" s="323" t="s">
        <v>493</v>
      </c>
      <c r="F34" s="323"/>
      <c r="G34" s="323"/>
      <c r="H34" s="323"/>
      <c r="I34" s="323"/>
      <c r="J34" s="323"/>
      <c r="K34" s="323"/>
      <c r="L34" s="323"/>
      <c r="M34" s="323"/>
      <c r="N34" s="323"/>
      <c r="O34" s="323"/>
      <c r="P34" s="323"/>
      <c r="Q34" s="323"/>
      <c r="R34" s="323"/>
      <c r="S34" s="430"/>
      <c r="T34" s="167"/>
      <c r="X34" s="402"/>
      <c r="Y34" s="403"/>
      <c r="Z34" s="404"/>
      <c r="AA34" s="405"/>
      <c r="AB34" s="406"/>
      <c r="AC34" s="407"/>
      <c r="AD34" s="51"/>
    </row>
    <row r="35" spans="3:30" ht="19.7" customHeight="1">
      <c r="C35" s="98"/>
      <c r="D35" s="428" t="s">
        <v>260</v>
      </c>
      <c r="E35" s="323" t="s">
        <v>494</v>
      </c>
      <c r="F35" s="323"/>
      <c r="G35" s="323"/>
      <c r="H35" s="323"/>
      <c r="I35" s="323"/>
      <c r="J35" s="323"/>
      <c r="K35" s="323"/>
      <c r="L35" s="323"/>
      <c r="M35" s="323"/>
      <c r="N35" s="323"/>
      <c r="O35" s="323"/>
      <c r="P35" s="323"/>
      <c r="Q35" s="323"/>
      <c r="R35" s="323"/>
      <c r="S35" s="430"/>
      <c r="T35" s="167"/>
      <c r="X35" s="370" t="s">
        <v>237</v>
      </c>
      <c r="Y35" s="371"/>
      <c r="Z35" s="372"/>
      <c r="AA35" s="373" t="s">
        <v>537</v>
      </c>
      <c r="AB35" s="371"/>
      <c r="AC35" s="374"/>
      <c r="AD35" s="51"/>
    </row>
    <row r="36" spans="3:30" ht="19.7" customHeight="1">
      <c r="C36" s="98"/>
      <c r="D36" s="428" t="s">
        <v>261</v>
      </c>
      <c r="E36" s="323" t="s">
        <v>494</v>
      </c>
      <c r="F36" s="323"/>
      <c r="G36" s="323"/>
      <c r="H36" s="323"/>
      <c r="I36" s="323"/>
      <c r="J36" s="323"/>
      <c r="K36" s="323"/>
      <c r="L36" s="323"/>
      <c r="M36" s="323"/>
      <c r="N36" s="323"/>
      <c r="O36" s="323"/>
      <c r="P36" s="323"/>
      <c r="Q36" s="323"/>
      <c r="R36" s="323"/>
      <c r="S36" s="430"/>
      <c r="T36" s="167"/>
      <c r="X36" s="375" t="s">
        <v>238</v>
      </c>
      <c r="Y36" s="601">
        <f>Y31*400+Y29*800</f>
        <v>0</v>
      </c>
      <c r="Z36" s="602"/>
      <c r="AA36" s="326" t="s">
        <v>512</v>
      </c>
      <c r="AB36" s="327">
        <f>IF('大会申込一覧表(印刷して提出)'!N11="","",'大会申込一覧表(印刷して提出)'!N11)</f>
        <v>0</v>
      </c>
      <c r="AC36" s="376" t="s">
        <v>532</v>
      </c>
      <c r="AD36" s="51"/>
    </row>
    <row r="37" spans="3:30" ht="19.7" customHeight="1">
      <c r="C37" s="98"/>
      <c r="D37" s="428" t="s">
        <v>262</v>
      </c>
      <c r="E37" s="323" t="s">
        <v>494</v>
      </c>
      <c r="F37" s="323"/>
      <c r="G37" s="323"/>
      <c r="H37" s="323"/>
      <c r="I37" s="323"/>
      <c r="J37" s="323"/>
      <c r="K37" s="323"/>
      <c r="L37" s="323"/>
      <c r="M37" s="323"/>
      <c r="N37" s="323"/>
      <c r="O37" s="323"/>
      <c r="P37" s="323"/>
      <c r="Q37" s="323"/>
      <c r="R37" s="323"/>
      <c r="S37" s="430"/>
      <c r="T37" s="167"/>
      <c r="X37" s="377" t="s">
        <v>239</v>
      </c>
      <c r="Y37" s="603">
        <f>Y32*400+AB29*800</f>
        <v>0</v>
      </c>
      <c r="Z37" s="604"/>
      <c r="AA37" s="328" t="s">
        <v>513</v>
      </c>
      <c r="AB37" s="329">
        <f>IF('大会申込一覧表(印刷して提出)'!O11="","",'大会申込一覧表(印刷して提出)'!O11)</f>
        <v>0</v>
      </c>
      <c r="AC37" s="378" t="s">
        <v>532</v>
      </c>
      <c r="AD37" s="51"/>
    </row>
    <row r="38" spans="3:30" ht="19.7" customHeight="1" thickBot="1">
      <c r="C38" s="98"/>
      <c r="D38" s="428" t="s">
        <v>263</v>
      </c>
      <c r="E38" s="323" t="s">
        <v>495</v>
      </c>
      <c r="F38" s="323"/>
      <c r="G38" s="323"/>
      <c r="H38" s="323"/>
      <c r="I38" s="323"/>
      <c r="J38" s="323"/>
      <c r="K38" s="323"/>
      <c r="L38" s="323"/>
      <c r="M38" s="323"/>
      <c r="N38" s="323"/>
      <c r="O38" s="323"/>
      <c r="P38" s="323"/>
      <c r="Q38" s="323"/>
      <c r="R38" s="323"/>
      <c r="S38" s="430"/>
      <c r="T38" s="167"/>
      <c r="X38" s="379" t="s">
        <v>240</v>
      </c>
      <c r="Y38" s="605">
        <f>Y36+Y37</f>
        <v>0</v>
      </c>
      <c r="Z38" s="606"/>
      <c r="AA38" s="380" t="s">
        <v>530</v>
      </c>
      <c r="AB38" s="381">
        <f>IF('大会申込一覧表(印刷して提出)'!R11="","",'大会申込一覧表(印刷して提出)'!R11)</f>
        <v>0</v>
      </c>
      <c r="AC38" s="382" t="s">
        <v>531</v>
      </c>
    </row>
    <row r="39" spans="3:30" ht="19.7" customHeight="1">
      <c r="C39" s="98"/>
      <c r="D39" s="428" t="s">
        <v>264</v>
      </c>
      <c r="E39" s="323" t="s">
        <v>496</v>
      </c>
      <c r="F39" s="323"/>
      <c r="G39" s="323"/>
      <c r="H39" s="323"/>
      <c r="I39" s="323"/>
      <c r="J39" s="323"/>
      <c r="K39" s="323"/>
      <c r="L39" s="323"/>
      <c r="M39" s="323"/>
      <c r="N39" s="323"/>
      <c r="O39" s="323"/>
      <c r="P39" s="323"/>
      <c r="Q39" s="323"/>
      <c r="R39" s="323"/>
      <c r="S39" s="430"/>
      <c r="T39" s="167"/>
      <c r="X39" s="595" t="s">
        <v>538</v>
      </c>
      <c r="Y39" s="597">
        <f>IFERROR(Y38+AB38*500,"")</f>
        <v>0</v>
      </c>
      <c r="Z39" s="598"/>
      <c r="AA39" s="51" t="s">
        <v>539</v>
      </c>
      <c r="AB39" s="264"/>
      <c r="AC39" s="51"/>
    </row>
    <row r="40" spans="3:30" ht="19.7" customHeight="1" thickBot="1">
      <c r="C40" s="98"/>
      <c r="D40" s="431" t="s">
        <v>265</v>
      </c>
      <c r="E40" s="432" t="s">
        <v>497</v>
      </c>
      <c r="F40" s="432"/>
      <c r="G40" s="432"/>
      <c r="H40" s="432"/>
      <c r="I40" s="432"/>
      <c r="J40" s="432"/>
      <c r="K40" s="432"/>
      <c r="L40" s="432"/>
      <c r="M40" s="432"/>
      <c r="N40" s="432"/>
      <c r="O40" s="432"/>
      <c r="P40" s="432"/>
      <c r="Q40" s="432"/>
      <c r="R40" s="432"/>
      <c r="S40" s="433"/>
      <c r="T40" s="167"/>
      <c r="X40" s="596"/>
      <c r="Y40" s="599"/>
      <c r="Z40" s="600"/>
    </row>
    <row r="41" spans="3:30" ht="19.7" customHeight="1" thickTop="1">
      <c r="C41" s="98"/>
      <c r="D41" s="26"/>
      <c r="E41" s="26"/>
      <c r="F41" s="26"/>
      <c r="G41" s="26"/>
      <c r="H41" s="26"/>
      <c r="I41" s="26"/>
      <c r="J41" s="26"/>
      <c r="K41" s="26"/>
      <c r="L41" s="26"/>
      <c r="M41" s="26"/>
      <c r="N41" s="26"/>
      <c r="O41" s="26"/>
      <c r="P41" s="26"/>
      <c r="Q41" s="26"/>
      <c r="R41" s="26"/>
      <c r="S41" s="171"/>
      <c r="T41" s="108"/>
    </row>
    <row r="42" spans="3:30" ht="19.7" customHeight="1">
      <c r="C42" s="98"/>
      <c r="D42" s="26"/>
      <c r="E42" s="26"/>
      <c r="F42" s="26"/>
      <c r="G42" s="26"/>
      <c r="H42" s="26"/>
      <c r="I42" s="26"/>
      <c r="J42" s="26"/>
      <c r="K42" s="26"/>
      <c r="L42" s="26"/>
      <c r="M42" s="26"/>
      <c r="N42" s="26"/>
      <c r="O42" s="26"/>
      <c r="P42" s="26"/>
      <c r="Q42" s="26"/>
      <c r="R42" s="26"/>
      <c r="S42" s="171"/>
      <c r="T42" s="108"/>
    </row>
    <row r="43" spans="3:30" ht="19.7" customHeight="1">
      <c r="C43" s="98"/>
      <c r="D43" s="26"/>
      <c r="E43" s="26"/>
      <c r="F43" s="26"/>
      <c r="G43" s="26"/>
      <c r="H43" s="26"/>
      <c r="I43" s="26"/>
      <c r="J43" s="26"/>
      <c r="K43" s="26"/>
      <c r="L43" s="26"/>
      <c r="M43" s="26"/>
      <c r="N43" s="26"/>
      <c r="O43" s="26"/>
      <c r="P43" s="26"/>
      <c r="Q43" s="26"/>
      <c r="R43" s="26"/>
      <c r="S43" s="171"/>
      <c r="T43" s="108"/>
    </row>
    <row r="44" spans="3:30" ht="19.7" customHeight="1">
      <c r="C44" s="98"/>
      <c r="D44" s="26"/>
      <c r="E44" s="26"/>
      <c r="F44" s="26"/>
      <c r="G44" s="26"/>
      <c r="H44" s="26"/>
      <c r="I44" s="26"/>
      <c r="J44" s="26"/>
      <c r="K44" s="26"/>
      <c r="L44" s="26"/>
      <c r="M44" s="26"/>
      <c r="N44" s="26"/>
      <c r="O44" s="26"/>
      <c r="P44" s="26"/>
      <c r="Q44" s="26"/>
      <c r="R44" s="26"/>
      <c r="S44" s="171"/>
      <c r="T44" s="108"/>
    </row>
    <row r="45" spans="3:30" ht="19.7" customHeight="1">
      <c r="C45" s="98"/>
      <c r="D45" s="26"/>
      <c r="E45" s="26"/>
      <c r="F45" s="26"/>
      <c r="G45" s="26"/>
      <c r="H45" s="26"/>
      <c r="I45" s="26"/>
      <c r="J45" s="26"/>
      <c r="K45" s="26"/>
      <c r="L45" s="26"/>
      <c r="M45" s="26"/>
      <c r="N45" s="26"/>
      <c r="O45" s="26"/>
      <c r="P45" s="26"/>
      <c r="Q45" s="26"/>
      <c r="R45" s="26"/>
      <c r="S45" s="171"/>
      <c r="T45" s="108"/>
    </row>
    <row r="46" spans="3:30" ht="19.7" customHeight="1" thickBot="1">
      <c r="C46" s="98"/>
      <c r="D46" s="26"/>
      <c r="E46" s="26"/>
      <c r="F46" s="26"/>
      <c r="G46" s="26"/>
      <c r="H46" s="26"/>
      <c r="I46" s="26"/>
      <c r="J46" s="26"/>
      <c r="K46" s="26"/>
      <c r="L46" s="26"/>
      <c r="M46" s="26"/>
      <c r="N46" s="26"/>
      <c r="O46" s="26"/>
      <c r="P46" s="26"/>
      <c r="Q46" s="26"/>
      <c r="R46" s="26"/>
      <c r="S46" s="171"/>
      <c r="T46" s="108"/>
      <c r="AA46" s="335"/>
    </row>
    <row r="47" spans="3:30" ht="19.7" customHeight="1" thickTop="1">
      <c r="C47" s="98"/>
      <c r="D47" s="434" t="s">
        <v>251</v>
      </c>
      <c r="E47" s="435"/>
      <c r="F47" s="435"/>
      <c r="G47" s="435"/>
      <c r="H47" s="435"/>
      <c r="I47" s="435"/>
      <c r="J47" s="435"/>
      <c r="K47" s="435"/>
      <c r="L47" s="435"/>
      <c r="M47" s="435"/>
      <c r="N47" s="435"/>
      <c r="O47" s="435"/>
      <c r="P47" s="435"/>
      <c r="Q47" s="435"/>
      <c r="R47" s="435"/>
      <c r="S47" s="436"/>
      <c r="T47" s="108"/>
      <c r="AA47" s="335"/>
    </row>
    <row r="48" spans="3:30" ht="19.7" customHeight="1">
      <c r="C48" s="98"/>
      <c r="D48" s="437" t="s">
        <v>271</v>
      </c>
      <c r="E48" s="330" t="s">
        <v>274</v>
      </c>
      <c r="F48" s="330"/>
      <c r="G48" s="330"/>
      <c r="H48" s="330"/>
      <c r="I48" s="330"/>
      <c r="J48" s="330"/>
      <c r="K48" s="330"/>
      <c r="L48" s="330"/>
      <c r="M48" s="330"/>
      <c r="N48" s="330"/>
      <c r="O48" s="330"/>
      <c r="P48" s="330"/>
      <c r="Q48" s="330"/>
      <c r="R48" s="330"/>
      <c r="S48" s="438"/>
      <c r="T48" s="108"/>
      <c r="AA48" s="335"/>
    </row>
    <row r="49" spans="3:27" ht="19.7" customHeight="1">
      <c r="C49" s="98"/>
      <c r="D49" s="439" t="s">
        <v>272</v>
      </c>
      <c r="E49" s="331" t="s">
        <v>334</v>
      </c>
      <c r="F49" s="331"/>
      <c r="G49" s="331"/>
      <c r="H49" s="331"/>
      <c r="I49" s="331"/>
      <c r="J49" s="331"/>
      <c r="K49" s="331"/>
      <c r="L49" s="331"/>
      <c r="M49" s="331"/>
      <c r="N49" s="331"/>
      <c r="O49" s="331"/>
      <c r="P49" s="331"/>
      <c r="Q49" s="331"/>
      <c r="R49" s="331"/>
      <c r="S49" s="440"/>
      <c r="T49" s="108"/>
      <c r="AA49" s="335"/>
    </row>
    <row r="50" spans="3:27" ht="19.7" customHeight="1">
      <c r="C50" s="98"/>
      <c r="D50" s="441" t="s">
        <v>273</v>
      </c>
      <c r="E50" s="332" t="s">
        <v>275</v>
      </c>
      <c r="F50" s="332"/>
      <c r="G50" s="332"/>
      <c r="H50" s="332"/>
      <c r="I50" s="332"/>
      <c r="J50" s="332"/>
      <c r="K50" s="332"/>
      <c r="L50" s="332"/>
      <c r="M50" s="332"/>
      <c r="N50" s="332"/>
      <c r="O50" s="332"/>
      <c r="P50" s="332"/>
      <c r="Q50" s="332"/>
      <c r="R50" s="332"/>
      <c r="S50" s="442"/>
      <c r="T50" s="108"/>
      <c r="Z50" s="334"/>
      <c r="AA50" s="335"/>
    </row>
    <row r="51" spans="3:27" ht="19.7" customHeight="1">
      <c r="C51" s="98"/>
      <c r="D51" s="443"/>
      <c r="E51" s="333" t="s">
        <v>267</v>
      </c>
      <c r="F51" s="333"/>
      <c r="G51" s="333"/>
      <c r="H51" s="333"/>
      <c r="I51" s="333"/>
      <c r="J51" s="333"/>
      <c r="K51" s="333"/>
      <c r="L51" s="333"/>
      <c r="M51" s="333"/>
      <c r="N51" s="333"/>
      <c r="O51" s="333"/>
      <c r="P51" s="333"/>
      <c r="Q51" s="333"/>
      <c r="R51" s="333"/>
      <c r="S51" s="444"/>
      <c r="T51" s="108"/>
    </row>
    <row r="52" spans="3:27" ht="19.7" customHeight="1">
      <c r="C52" s="98"/>
      <c r="D52" s="443"/>
      <c r="E52" s="333" t="s">
        <v>268</v>
      </c>
      <c r="F52" s="333"/>
      <c r="G52" s="333"/>
      <c r="H52" s="333"/>
      <c r="I52" s="333"/>
      <c r="J52" s="333"/>
      <c r="K52" s="333"/>
      <c r="L52" s="333"/>
      <c r="M52" s="333"/>
      <c r="N52" s="333"/>
      <c r="O52" s="333"/>
      <c r="P52" s="333"/>
      <c r="Q52" s="333"/>
      <c r="R52" s="333"/>
      <c r="S52" s="444"/>
      <c r="T52" s="108"/>
    </row>
    <row r="53" spans="3:27" ht="19.7" customHeight="1">
      <c r="C53" s="98"/>
      <c r="D53" s="443"/>
      <c r="E53" s="333" t="s">
        <v>332</v>
      </c>
      <c r="F53" s="333"/>
      <c r="G53" s="333"/>
      <c r="H53" s="333"/>
      <c r="I53" s="333"/>
      <c r="J53" s="333"/>
      <c r="K53" s="333"/>
      <c r="L53" s="333"/>
      <c r="M53" s="333"/>
      <c r="N53" s="333"/>
      <c r="O53" s="333"/>
      <c r="P53" s="333"/>
      <c r="Q53" s="333"/>
      <c r="R53" s="333"/>
      <c r="S53" s="444"/>
      <c r="T53" s="108"/>
    </row>
    <row r="54" spans="3:27" ht="19.7" customHeight="1">
      <c r="C54" s="98"/>
      <c r="D54" s="443"/>
      <c r="E54" s="333" t="s">
        <v>269</v>
      </c>
      <c r="F54" s="333"/>
      <c r="G54" s="333"/>
      <c r="H54" s="333"/>
      <c r="I54" s="333"/>
      <c r="J54" s="333"/>
      <c r="K54" s="333"/>
      <c r="L54" s="333"/>
      <c r="M54" s="333"/>
      <c r="N54" s="333"/>
      <c r="O54" s="333"/>
      <c r="P54" s="333"/>
      <c r="Q54" s="333"/>
      <c r="R54" s="333"/>
      <c r="S54" s="444"/>
      <c r="T54" s="108"/>
    </row>
    <row r="55" spans="3:27" ht="19.7" customHeight="1">
      <c r="C55" s="98"/>
      <c r="D55" s="443"/>
      <c r="E55" s="333" t="s">
        <v>266</v>
      </c>
      <c r="F55" s="333"/>
      <c r="G55" s="333"/>
      <c r="H55" s="333"/>
      <c r="I55" s="333"/>
      <c r="J55" s="333"/>
      <c r="K55" s="333"/>
      <c r="L55" s="333"/>
      <c r="M55" s="333"/>
      <c r="N55" s="333"/>
      <c r="O55" s="333"/>
      <c r="P55" s="333"/>
      <c r="Q55" s="333"/>
      <c r="R55" s="333"/>
      <c r="S55" s="444"/>
      <c r="T55" s="108"/>
    </row>
    <row r="56" spans="3:27" ht="19.7" customHeight="1" thickBot="1">
      <c r="C56" s="98"/>
      <c r="D56" s="445" t="s">
        <v>270</v>
      </c>
      <c r="E56" s="446" t="s">
        <v>287</v>
      </c>
      <c r="F56" s="446"/>
      <c r="G56" s="446"/>
      <c r="H56" s="446"/>
      <c r="I56" s="446"/>
      <c r="J56" s="446"/>
      <c r="K56" s="446"/>
      <c r="L56" s="446"/>
      <c r="M56" s="446"/>
      <c r="N56" s="446"/>
      <c r="O56" s="446"/>
      <c r="P56" s="446"/>
      <c r="Q56" s="446"/>
      <c r="R56" s="446"/>
      <c r="S56" s="447"/>
      <c r="T56" s="108"/>
    </row>
    <row r="57" spans="3:27" ht="19.7" customHeight="1" thickTop="1" thickBot="1">
      <c r="C57" s="100"/>
      <c r="D57" s="109"/>
      <c r="E57" s="109"/>
      <c r="F57" s="109"/>
      <c r="G57" s="109"/>
      <c r="H57" s="109"/>
      <c r="I57" s="109"/>
      <c r="J57" s="109"/>
      <c r="K57" s="110"/>
      <c r="L57" s="110"/>
      <c r="M57" s="110"/>
      <c r="N57" s="110"/>
      <c r="O57" s="110"/>
      <c r="P57" s="110"/>
      <c r="Q57" s="110"/>
      <c r="R57" s="110"/>
      <c r="S57" s="111"/>
      <c r="T57" s="112"/>
    </row>
    <row r="58" spans="3:27" ht="19.7" customHeight="1">
      <c r="S58" s="29"/>
    </row>
  </sheetData>
  <sheetProtection password="CC02" sheet="1" objects="1" scenarios="1" selectLockedCells="1"/>
  <mergeCells count="36">
    <mergeCell ref="X30:Z30"/>
    <mergeCell ref="D18:S18"/>
    <mergeCell ref="D23:D24"/>
    <mergeCell ref="E23:E24"/>
    <mergeCell ref="M23:M24"/>
    <mergeCell ref="Q23:Q24"/>
    <mergeCell ref="R23:R24"/>
    <mergeCell ref="D16:E16"/>
    <mergeCell ref="E15:S15"/>
    <mergeCell ref="D5:D14"/>
    <mergeCell ref="E5:E11"/>
    <mergeCell ref="E12:E14"/>
    <mergeCell ref="F7:H11"/>
    <mergeCell ref="I7:S11"/>
    <mergeCell ref="F16:S16"/>
    <mergeCell ref="F12:N12"/>
    <mergeCell ref="F13:N14"/>
    <mergeCell ref="O12:S14"/>
    <mergeCell ref="X6:AC7"/>
    <mergeCell ref="F27:G27"/>
    <mergeCell ref="H27:I27"/>
    <mergeCell ref="O23:O24"/>
    <mergeCell ref="P23:P24"/>
    <mergeCell ref="N23:N24"/>
    <mergeCell ref="K23:K24"/>
    <mergeCell ref="L23:L24"/>
    <mergeCell ref="F23:G23"/>
    <mergeCell ref="H23:I23"/>
    <mergeCell ref="F5:H6"/>
    <mergeCell ref="I5:S6"/>
    <mergeCell ref="J23:J24"/>
    <mergeCell ref="X39:X40"/>
    <mergeCell ref="Y39:Z40"/>
    <mergeCell ref="Y36:Z36"/>
    <mergeCell ref="Y37:Z37"/>
    <mergeCell ref="Y38:Z38"/>
  </mergeCells>
  <phoneticPr fontId="1"/>
  <dataValidations disablePrompts="1" count="1">
    <dataValidation type="list" allowBlank="1" showInputMessage="1" showErrorMessage="1" sqref="L25:L26">
      <formula1>"男,女"</formula1>
    </dataValidation>
  </dataValidations>
  <pageMargins left="0.70866141732283472" right="0.39370078740157483" top="0.47244094488188981" bottom="0.27559055118110237" header="0.31496062992125984" footer="0.31496062992125984"/>
  <pageSetup paperSize="9" scale="110"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GB58"/>
  <sheetViews>
    <sheetView zoomScale="90" zoomScaleNormal="90" zoomScaleSheetLayoutView="90" workbookViewId="0">
      <pane xSplit="5" ySplit="7" topLeftCell="F8" activePane="bottomRight" state="frozen"/>
      <selection pane="topRight" activeCell="F1" sqref="F1"/>
      <selection pane="bottomLeft" activeCell="A8" sqref="A8"/>
      <selection pane="bottomRight" activeCell="C8" sqref="C8"/>
    </sheetView>
  </sheetViews>
  <sheetFormatPr defaultColWidth="9" defaultRowHeight="13.5"/>
  <cols>
    <col min="1" max="1" width="3.625" style="53" customWidth="1"/>
    <col min="2" max="2" width="6" style="115" bestFit="1" customWidth="1"/>
    <col min="3" max="3" width="7.25" style="53" customWidth="1"/>
    <col min="4" max="5" width="7.375" style="116" customWidth="1"/>
    <col min="6" max="7" width="6.625" style="117" customWidth="1"/>
    <col min="8" max="8" width="14.375" style="117" customWidth="1"/>
    <col min="9" max="9" width="5.125" style="117" customWidth="1"/>
    <col min="10" max="10" width="5.125" style="118" customWidth="1"/>
    <col min="11" max="11" width="3.125" style="118" customWidth="1"/>
    <col min="12" max="13" width="5" style="118" bestFit="1" customWidth="1"/>
    <col min="14" max="14" width="11.375" style="117" customWidth="1"/>
    <col min="15" max="16" width="6.875" style="118" customWidth="1"/>
    <col min="17" max="17" width="13.125" style="119" customWidth="1"/>
    <col min="18" max="18" width="10" style="120" bestFit="1" customWidth="1"/>
    <col min="19" max="19" width="9.625" style="121" customWidth="1"/>
    <col min="20" max="20" width="5.125" style="115" hidden="1" customWidth="1"/>
    <col min="21" max="21" width="4.25" style="115" hidden="1" customWidth="1"/>
    <col min="22" max="22" width="13.125" style="119" customWidth="1"/>
    <col min="23" max="23" width="10.25" style="120" customWidth="1"/>
    <col min="24" max="24" width="9.625" style="121" customWidth="1"/>
    <col min="25" max="25" width="5.5" style="115" hidden="1" customWidth="1"/>
    <col min="26" max="26" width="4.25" style="115" hidden="1" customWidth="1"/>
    <col min="27" max="27" width="13.125" style="119" customWidth="1"/>
    <col min="28" max="28" width="10.25" style="120" bestFit="1" customWidth="1"/>
    <col min="29" max="29" width="9.625" style="121" customWidth="1"/>
    <col min="30" max="30" width="5.5" style="115" hidden="1" customWidth="1"/>
    <col min="31" max="31" width="4.25" style="115" hidden="1" customWidth="1"/>
    <col min="32" max="32" width="18" style="119" hidden="1" customWidth="1"/>
    <col min="33" max="33" width="11.125" style="121" hidden="1" customWidth="1"/>
    <col min="34" max="34" width="7.5" style="121" hidden="1" customWidth="1"/>
    <col min="35" max="35" width="4.625" style="115" hidden="1" customWidth="1"/>
    <col min="36" max="36" width="3.625" style="115" hidden="1" customWidth="1"/>
    <col min="37" max="37" width="15" style="119" hidden="1" customWidth="1"/>
    <col min="38" max="38" width="9.5" style="120" hidden="1" customWidth="1"/>
    <col min="39" max="39" width="13.875" style="139" hidden="1" customWidth="1"/>
    <col min="40" max="40" width="4.625" style="140" hidden="1" customWidth="1"/>
    <col min="41" max="41" width="3.625" style="140" hidden="1" customWidth="1"/>
    <col min="42" max="52" width="0.375" style="451" customWidth="1"/>
    <col min="53" max="53" width="0.375" style="454" customWidth="1"/>
    <col min="54" max="65" width="0.75" style="454" customWidth="1"/>
    <col min="66" max="66" width="0.75" style="451" customWidth="1"/>
    <col min="67" max="68" width="0.75" style="449" customWidth="1"/>
    <col min="69" max="69" width="2.125" style="451" customWidth="1"/>
    <col min="70" max="70" width="2.625" style="451" customWidth="1"/>
    <col min="71" max="73" width="3.625" style="451" bestFit="1" customWidth="1"/>
    <col min="74" max="74" width="6.875" style="451" bestFit="1" customWidth="1"/>
    <col min="75" max="80" width="4.75" style="451" customWidth="1"/>
    <col min="81" max="82" width="4.25" style="451" customWidth="1"/>
    <col min="83" max="90" width="3.125" style="451" customWidth="1"/>
    <col min="91" max="105" width="3.125" style="452" customWidth="1"/>
    <col min="106" max="107" width="3.625" style="452" bestFit="1" customWidth="1"/>
    <col min="108" max="108" width="17.125" style="452" bestFit="1" customWidth="1"/>
    <col min="109" max="109" width="3.625" style="452" bestFit="1" customWidth="1"/>
    <col min="110" max="184" width="9" style="452"/>
    <col min="185" max="16384" width="9" style="53"/>
  </cols>
  <sheetData>
    <row r="1" spans="1:184" s="254" customFormat="1" ht="4.5" customHeight="1" thickBot="1">
      <c r="B1" s="115"/>
      <c r="D1" s="115"/>
      <c r="F1" s="115"/>
      <c r="H1" s="115"/>
      <c r="J1" s="115"/>
      <c r="L1" s="115"/>
      <c r="N1" s="115"/>
      <c r="P1" s="115"/>
      <c r="R1" s="115"/>
      <c r="T1" s="115"/>
      <c r="V1" s="115"/>
      <c r="X1" s="115"/>
      <c r="Z1" s="115"/>
      <c r="AB1" s="115"/>
      <c r="AE1" s="115"/>
      <c r="AH1" s="115"/>
      <c r="AK1" s="115"/>
      <c r="AN1" s="115"/>
      <c r="AP1" s="448"/>
      <c r="AQ1" s="449"/>
      <c r="AR1" s="448"/>
      <c r="AS1" s="448"/>
      <c r="AT1" s="449"/>
      <c r="AU1" s="448"/>
      <c r="AV1" s="448"/>
      <c r="AW1" s="449"/>
      <c r="AX1" s="448"/>
      <c r="AY1" s="448"/>
      <c r="AZ1" s="449"/>
      <c r="BA1" s="448"/>
      <c r="BB1" s="448"/>
      <c r="BC1" s="449"/>
      <c r="BD1" s="448"/>
      <c r="BE1" s="448"/>
      <c r="BF1" s="449"/>
      <c r="BG1" s="448"/>
      <c r="BH1" s="448"/>
      <c r="BI1" s="449"/>
      <c r="BJ1" s="448"/>
      <c r="BK1" s="448"/>
      <c r="BL1" s="449"/>
      <c r="BM1" s="448"/>
      <c r="BN1" s="448"/>
      <c r="BO1" s="449"/>
      <c r="BP1" s="449"/>
      <c r="BQ1" s="449"/>
      <c r="BR1" s="449"/>
      <c r="BS1" s="449"/>
      <c r="BT1" s="449"/>
      <c r="BU1" s="449"/>
      <c r="BV1" s="449"/>
      <c r="BW1" s="449"/>
      <c r="BX1" s="449"/>
      <c r="BY1" s="449"/>
      <c r="BZ1" s="449"/>
      <c r="CA1" s="449"/>
      <c r="CB1" s="449"/>
      <c r="CC1" s="449"/>
      <c r="CD1" s="449"/>
      <c r="CE1" s="449"/>
      <c r="CF1" s="449"/>
      <c r="CG1" s="449"/>
      <c r="CH1" s="449"/>
      <c r="CI1" s="449"/>
      <c r="CJ1" s="449"/>
      <c r="CK1" s="449"/>
      <c r="CL1" s="449"/>
      <c r="CM1" s="448"/>
      <c r="CN1" s="448"/>
      <c r="CO1" s="448"/>
      <c r="CP1" s="448"/>
      <c r="CQ1" s="448"/>
      <c r="CR1" s="448"/>
      <c r="CS1" s="448"/>
      <c r="CT1" s="448"/>
      <c r="CU1" s="448"/>
      <c r="CV1" s="448"/>
      <c r="CW1" s="448"/>
      <c r="CX1" s="448"/>
      <c r="CY1" s="448"/>
      <c r="CZ1" s="448"/>
      <c r="DA1" s="448"/>
      <c r="DB1" s="448"/>
      <c r="DC1" s="448"/>
      <c r="DD1" s="448"/>
      <c r="DE1" s="448"/>
      <c r="DF1" s="448"/>
      <c r="DG1" s="448"/>
      <c r="DH1" s="448"/>
      <c r="DI1" s="448"/>
      <c r="DJ1" s="448"/>
      <c r="DK1" s="448"/>
      <c r="DL1" s="448"/>
      <c r="DM1" s="448"/>
      <c r="DN1" s="448"/>
      <c r="DO1" s="448"/>
      <c r="DP1" s="448"/>
      <c r="DQ1" s="448"/>
      <c r="DR1" s="448"/>
      <c r="DS1" s="448"/>
      <c r="DT1" s="448"/>
      <c r="DU1" s="448"/>
      <c r="DV1" s="448"/>
      <c r="DW1" s="448"/>
      <c r="DX1" s="448"/>
      <c r="DY1" s="448"/>
      <c r="DZ1" s="448"/>
      <c r="EA1" s="448"/>
      <c r="EB1" s="448"/>
      <c r="EC1" s="448"/>
      <c r="ED1" s="448"/>
      <c r="EE1" s="448"/>
      <c r="EF1" s="448"/>
      <c r="EG1" s="448"/>
      <c r="EH1" s="448"/>
      <c r="EI1" s="448"/>
      <c r="EJ1" s="448"/>
      <c r="EK1" s="448"/>
      <c r="EL1" s="448"/>
      <c r="EM1" s="448"/>
      <c r="EN1" s="448"/>
      <c r="EO1" s="448"/>
      <c r="EP1" s="448"/>
      <c r="EQ1" s="448"/>
      <c r="ER1" s="448"/>
      <c r="ES1" s="448"/>
      <c r="ET1" s="448"/>
      <c r="EU1" s="448"/>
      <c r="EV1" s="448"/>
      <c r="EW1" s="448"/>
      <c r="EX1" s="448"/>
      <c r="EY1" s="448"/>
      <c r="EZ1" s="448"/>
      <c r="FA1" s="448"/>
      <c r="FB1" s="448"/>
      <c r="FC1" s="448"/>
      <c r="FD1" s="448"/>
      <c r="FE1" s="448"/>
      <c r="FF1" s="448"/>
      <c r="FG1" s="448"/>
      <c r="FH1" s="448"/>
      <c r="FI1" s="448"/>
      <c r="FJ1" s="448"/>
      <c r="FK1" s="448"/>
      <c r="FL1" s="448"/>
      <c r="FM1" s="448"/>
      <c r="FN1" s="448"/>
      <c r="FO1" s="448"/>
      <c r="FP1" s="448"/>
      <c r="FQ1" s="448"/>
      <c r="FR1" s="448"/>
      <c r="FS1" s="448"/>
      <c r="FT1" s="448"/>
      <c r="FU1" s="448"/>
      <c r="FV1" s="448"/>
      <c r="FW1" s="448"/>
      <c r="FX1" s="448"/>
      <c r="FY1" s="448"/>
      <c r="FZ1" s="448"/>
      <c r="GA1" s="448"/>
      <c r="GB1" s="448"/>
    </row>
    <row r="2" spans="1:184" ht="33.75" customHeight="1" thickBot="1">
      <c r="B2" s="691" t="s">
        <v>544</v>
      </c>
      <c r="C2" s="692"/>
      <c r="D2" s="692"/>
      <c r="E2" s="692"/>
      <c r="F2" s="692"/>
      <c r="G2" s="692"/>
      <c r="H2" s="692"/>
      <c r="I2" s="692"/>
      <c r="J2" s="692"/>
      <c r="K2" s="692"/>
      <c r="L2" s="692"/>
      <c r="M2" s="692"/>
      <c r="N2" s="692"/>
      <c r="O2" s="692"/>
      <c r="P2" s="693"/>
      <c r="Q2" s="703" t="str">
        <f>IF('大会申込一覧表(印刷して提出)'!P6="","",("一覧表略称名　：　"&amp;IF('大会申込一覧表(印刷して提出)'!P6="","",'大会申込一覧表(印刷して提出)'!P6)))</f>
        <v/>
      </c>
      <c r="R2" s="704"/>
      <c r="S2" s="229"/>
      <c r="T2" s="141"/>
      <c r="U2" s="53"/>
      <c r="V2" s="260" t="str">
        <f>IF($S$2="","",(VLOOKUP($S$2,データ!$W$2:$X$151,2,FALSE)))</f>
        <v/>
      </c>
      <c r="W2" s="143"/>
      <c r="X2" s="143"/>
      <c r="Y2" s="145"/>
      <c r="Z2" s="143"/>
      <c r="AA2" s="143"/>
      <c r="AB2" s="143"/>
      <c r="AC2" s="143"/>
      <c r="AD2" s="143"/>
      <c r="AE2" s="143"/>
      <c r="AF2" s="143"/>
      <c r="AG2" s="143"/>
      <c r="AH2" s="142"/>
      <c r="AI2" s="142"/>
      <c r="AJ2" s="52"/>
      <c r="AK2" s="52"/>
      <c r="AL2" s="52"/>
      <c r="AM2" s="138"/>
      <c r="AN2" s="138"/>
      <c r="AO2" s="138"/>
      <c r="AP2" s="450"/>
      <c r="AQ2" s="450"/>
      <c r="AR2" s="450"/>
      <c r="AS2" s="450"/>
      <c r="BA2" s="451"/>
      <c r="BB2" s="451"/>
      <c r="BC2" s="451"/>
      <c r="BD2" s="451"/>
      <c r="BE2" s="451"/>
      <c r="BF2" s="451"/>
      <c r="BG2" s="451"/>
      <c r="BH2" s="451"/>
      <c r="BI2" s="451"/>
      <c r="BJ2" s="451"/>
      <c r="BK2" s="451"/>
      <c r="BL2" s="451"/>
      <c r="BM2" s="451"/>
    </row>
    <row r="3" spans="1:184" ht="33.75" customHeight="1" thickBot="1">
      <c r="B3" s="694"/>
      <c r="C3" s="695"/>
      <c r="D3" s="695"/>
      <c r="E3" s="695"/>
      <c r="F3" s="695"/>
      <c r="G3" s="695"/>
      <c r="H3" s="695"/>
      <c r="I3" s="695"/>
      <c r="J3" s="695"/>
      <c r="K3" s="695"/>
      <c r="L3" s="695"/>
      <c r="M3" s="695"/>
      <c r="N3" s="695"/>
      <c r="O3" s="695"/>
      <c r="P3" s="695"/>
      <c r="Q3" s="721" t="s">
        <v>548</v>
      </c>
      <c r="R3" s="722"/>
      <c r="S3" s="722"/>
      <c r="T3" s="722"/>
      <c r="U3" s="722"/>
      <c r="V3" s="722"/>
      <c r="W3" s="722"/>
      <c r="X3" s="722"/>
      <c r="Y3" s="722"/>
      <c r="Z3" s="722"/>
      <c r="AA3" s="722"/>
      <c r="AB3" s="722"/>
      <c r="AC3" s="723"/>
      <c r="AD3" s="413"/>
      <c r="AE3" s="144"/>
      <c r="AF3" s="144"/>
      <c r="AG3" s="144"/>
      <c r="AH3" s="142"/>
      <c r="AI3" s="142"/>
      <c r="AJ3" s="52"/>
      <c r="AK3" s="52"/>
      <c r="AL3" s="52"/>
      <c r="AM3" s="138"/>
      <c r="AN3" s="138"/>
      <c r="AO3" s="138"/>
      <c r="AQ3" s="453"/>
      <c r="AR3" s="453"/>
      <c r="AS3" s="453"/>
      <c r="AT3" s="453"/>
      <c r="AU3" s="453"/>
      <c r="AV3" s="453"/>
      <c r="BA3" s="451"/>
      <c r="BB3" s="451"/>
      <c r="BC3" s="451"/>
      <c r="BD3" s="451"/>
      <c r="BE3" s="451"/>
      <c r="BF3" s="451"/>
      <c r="BG3" s="451"/>
      <c r="BH3" s="451"/>
      <c r="BI3" s="451"/>
      <c r="BJ3" s="451"/>
      <c r="BK3" s="451"/>
      <c r="BL3" s="451"/>
      <c r="BM3" s="451"/>
    </row>
    <row r="4" spans="1:184" ht="18" customHeight="1">
      <c r="B4" s="683" t="s">
        <v>64</v>
      </c>
      <c r="C4" s="696" t="s">
        <v>344</v>
      </c>
      <c r="D4" s="619" t="s">
        <v>66</v>
      </c>
      <c r="E4" s="620"/>
      <c r="F4" s="619" t="s">
        <v>67</v>
      </c>
      <c r="G4" s="620"/>
      <c r="H4" s="633" t="s">
        <v>68</v>
      </c>
      <c r="I4" s="615" t="s">
        <v>281</v>
      </c>
      <c r="J4" s="615" t="s">
        <v>282</v>
      </c>
      <c r="K4" s="615" t="s">
        <v>280</v>
      </c>
      <c r="L4" s="615" t="s">
        <v>283</v>
      </c>
      <c r="M4" s="615" t="s">
        <v>284</v>
      </c>
      <c r="N4" s="617" t="s">
        <v>70</v>
      </c>
      <c r="O4" s="687" t="s">
        <v>285</v>
      </c>
      <c r="P4" s="689" t="s">
        <v>335</v>
      </c>
      <c r="Q4" s="258" t="s">
        <v>440</v>
      </c>
      <c r="R4" s="713" t="s">
        <v>72</v>
      </c>
      <c r="S4" s="715" t="s">
        <v>276</v>
      </c>
      <c r="T4" s="705" t="s">
        <v>73</v>
      </c>
      <c r="U4" s="707" t="s">
        <v>74</v>
      </c>
      <c r="V4" s="259" t="s">
        <v>441</v>
      </c>
      <c r="W4" s="697" t="s">
        <v>72</v>
      </c>
      <c r="X4" s="717" t="s">
        <v>276</v>
      </c>
      <c r="Y4" s="709" t="s">
        <v>73</v>
      </c>
      <c r="Z4" s="711" t="s">
        <v>74</v>
      </c>
      <c r="AA4" s="726" t="s">
        <v>459</v>
      </c>
      <c r="AB4" s="699" t="s">
        <v>72</v>
      </c>
      <c r="AC4" s="719" t="s">
        <v>276</v>
      </c>
      <c r="AD4" s="734" t="s">
        <v>290</v>
      </c>
      <c r="AE4" s="736" t="s">
        <v>74</v>
      </c>
      <c r="AF4" s="738" t="s">
        <v>336</v>
      </c>
      <c r="AG4" s="701" t="s">
        <v>72</v>
      </c>
      <c r="AH4" s="54"/>
      <c r="AI4" s="740" t="s">
        <v>73</v>
      </c>
      <c r="AJ4" s="742" t="s">
        <v>74</v>
      </c>
      <c r="AK4" s="728" t="s">
        <v>75</v>
      </c>
      <c r="AL4" s="730" t="s">
        <v>72</v>
      </c>
      <c r="AM4" s="731"/>
      <c r="AN4" s="732" t="s">
        <v>73</v>
      </c>
      <c r="AO4" s="724" t="s">
        <v>74</v>
      </c>
      <c r="BG4" s="455"/>
    </row>
    <row r="5" spans="1:184" ht="18" customHeight="1" thickBot="1">
      <c r="B5" s="684"/>
      <c r="C5" s="686"/>
      <c r="D5" s="361" t="s">
        <v>76</v>
      </c>
      <c r="E5" s="361" t="s">
        <v>77</v>
      </c>
      <c r="F5" s="361" t="s">
        <v>78</v>
      </c>
      <c r="G5" s="361" t="s">
        <v>79</v>
      </c>
      <c r="H5" s="634"/>
      <c r="I5" s="616"/>
      <c r="J5" s="616"/>
      <c r="K5" s="616"/>
      <c r="L5" s="616"/>
      <c r="M5" s="616"/>
      <c r="N5" s="618"/>
      <c r="O5" s="688"/>
      <c r="P5" s="690"/>
      <c r="Q5" s="236" t="s">
        <v>289</v>
      </c>
      <c r="R5" s="714"/>
      <c r="S5" s="716"/>
      <c r="T5" s="706"/>
      <c r="U5" s="708"/>
      <c r="V5" s="230" t="s">
        <v>289</v>
      </c>
      <c r="W5" s="698"/>
      <c r="X5" s="718"/>
      <c r="Y5" s="710"/>
      <c r="Z5" s="712"/>
      <c r="AA5" s="727"/>
      <c r="AB5" s="700"/>
      <c r="AC5" s="720"/>
      <c r="AD5" s="735"/>
      <c r="AE5" s="737"/>
      <c r="AF5" s="739"/>
      <c r="AG5" s="702"/>
      <c r="AH5" s="55" t="s">
        <v>81</v>
      </c>
      <c r="AI5" s="741"/>
      <c r="AJ5" s="743"/>
      <c r="AK5" s="729"/>
      <c r="AL5" s="56" t="s">
        <v>80</v>
      </c>
      <c r="AM5" s="131" t="s">
        <v>81</v>
      </c>
      <c r="AN5" s="733"/>
      <c r="AO5" s="725"/>
    </row>
    <row r="6" spans="1:184" ht="21.75" customHeight="1" thickTop="1">
      <c r="B6" s="30" t="s">
        <v>82</v>
      </c>
      <c r="C6" s="31">
        <v>12345</v>
      </c>
      <c r="D6" s="32" t="s">
        <v>83</v>
      </c>
      <c r="E6" s="32" t="s">
        <v>84</v>
      </c>
      <c r="F6" s="32" t="s">
        <v>339</v>
      </c>
      <c r="G6" s="33" t="s">
        <v>338</v>
      </c>
      <c r="H6" s="34" t="s">
        <v>426</v>
      </c>
      <c r="I6" s="35" t="s">
        <v>19</v>
      </c>
      <c r="J6" s="36" t="s">
        <v>85</v>
      </c>
      <c r="K6" s="37" t="s">
        <v>342</v>
      </c>
      <c r="L6" s="38" t="s">
        <v>341</v>
      </c>
      <c r="M6" s="38" t="s">
        <v>427</v>
      </c>
      <c r="N6" s="38" t="s">
        <v>428</v>
      </c>
      <c r="O6" s="39" t="s">
        <v>28</v>
      </c>
      <c r="P6" s="40" t="s">
        <v>429</v>
      </c>
      <c r="Q6" s="57" t="s">
        <v>430</v>
      </c>
      <c r="R6" s="255" t="s">
        <v>431</v>
      </c>
      <c r="S6" s="163" t="s">
        <v>487</v>
      </c>
      <c r="T6" s="113" t="s">
        <v>86</v>
      </c>
      <c r="U6" s="59" t="s">
        <v>86</v>
      </c>
      <c r="V6" s="57" t="s">
        <v>366</v>
      </c>
      <c r="W6" s="255" t="s">
        <v>482</v>
      </c>
      <c r="X6" s="163" t="s">
        <v>483</v>
      </c>
      <c r="Y6" s="113" t="s">
        <v>145</v>
      </c>
      <c r="Z6" s="59" t="s">
        <v>88</v>
      </c>
      <c r="AA6" s="57" t="s">
        <v>365</v>
      </c>
      <c r="AB6" s="255" t="s">
        <v>480</v>
      </c>
      <c r="AC6" s="163" t="s">
        <v>89</v>
      </c>
      <c r="AD6" s="146" t="s">
        <v>301</v>
      </c>
      <c r="AE6" s="146" t="s">
        <v>86</v>
      </c>
      <c r="AF6" s="57" t="s">
        <v>14</v>
      </c>
      <c r="AG6" s="58" t="s">
        <v>236</v>
      </c>
      <c r="AH6" s="60" t="s">
        <v>89</v>
      </c>
      <c r="AI6" s="61" t="s">
        <v>90</v>
      </c>
      <c r="AJ6" s="62" t="s">
        <v>86</v>
      </c>
      <c r="AK6" s="63" t="s">
        <v>91</v>
      </c>
      <c r="AL6" s="64" t="s">
        <v>92</v>
      </c>
      <c r="AM6" s="132" t="s">
        <v>87</v>
      </c>
      <c r="AN6" s="133"/>
      <c r="AO6" s="134" t="s">
        <v>86</v>
      </c>
      <c r="BT6" s="456"/>
      <c r="BU6" s="456"/>
      <c r="BV6" s="456"/>
      <c r="BW6" s="456"/>
      <c r="BX6" s="456"/>
      <c r="BY6" s="456"/>
      <c r="BZ6" s="456"/>
      <c r="CA6" s="456"/>
      <c r="CB6" s="456"/>
    </row>
    <row r="7" spans="1:184" ht="21.75" customHeight="1" thickBot="1">
      <c r="A7" s="414" t="s">
        <v>546</v>
      </c>
      <c r="B7" s="41" t="s">
        <v>82</v>
      </c>
      <c r="C7" s="42">
        <v>11223</v>
      </c>
      <c r="D7" s="43" t="s">
        <v>93</v>
      </c>
      <c r="E7" s="43" t="s">
        <v>94</v>
      </c>
      <c r="F7" s="43" t="s">
        <v>337</v>
      </c>
      <c r="G7" s="44" t="s">
        <v>432</v>
      </c>
      <c r="H7" s="45" t="s">
        <v>433</v>
      </c>
      <c r="I7" s="46" t="s">
        <v>19</v>
      </c>
      <c r="J7" s="47" t="s">
        <v>95</v>
      </c>
      <c r="K7" s="48" t="s">
        <v>340</v>
      </c>
      <c r="L7" s="49" t="s">
        <v>343</v>
      </c>
      <c r="M7" s="49" t="s">
        <v>434</v>
      </c>
      <c r="N7" s="49" t="s">
        <v>428</v>
      </c>
      <c r="O7" s="48" t="s">
        <v>28</v>
      </c>
      <c r="P7" s="50" t="s">
        <v>429</v>
      </c>
      <c r="Q7" s="65" t="s">
        <v>435</v>
      </c>
      <c r="R7" s="256" t="s">
        <v>436</v>
      </c>
      <c r="S7" s="164" t="s">
        <v>437</v>
      </c>
      <c r="T7" s="114"/>
      <c r="U7" s="67"/>
      <c r="V7" s="65" t="s">
        <v>484</v>
      </c>
      <c r="W7" s="256" t="s">
        <v>485</v>
      </c>
      <c r="X7" s="164" t="s">
        <v>486</v>
      </c>
      <c r="Y7" s="237" t="s">
        <v>300</v>
      </c>
      <c r="Z7" s="67"/>
      <c r="AA7" s="65" t="s">
        <v>402</v>
      </c>
      <c r="AB7" s="256" t="s">
        <v>481</v>
      </c>
      <c r="AC7" s="164" t="s">
        <v>96</v>
      </c>
      <c r="AD7" s="147" t="s">
        <v>302</v>
      </c>
      <c r="AE7" s="147"/>
      <c r="AF7" s="65" t="s">
        <v>15</v>
      </c>
      <c r="AG7" s="66" t="s">
        <v>235</v>
      </c>
      <c r="AH7" s="68"/>
      <c r="AI7" s="69"/>
      <c r="AJ7" s="70"/>
      <c r="AK7" s="71" t="s">
        <v>97</v>
      </c>
      <c r="AL7" s="72" t="s">
        <v>98</v>
      </c>
      <c r="AM7" s="135"/>
      <c r="AN7" s="136"/>
      <c r="AO7" s="137"/>
      <c r="BT7" s="457"/>
      <c r="BU7" s="458"/>
      <c r="BV7" s="458"/>
      <c r="BW7" s="458"/>
      <c r="BX7" s="458"/>
      <c r="BY7" s="458"/>
      <c r="BZ7" s="458"/>
      <c r="CA7" s="458"/>
      <c r="CB7" s="458"/>
    </row>
    <row r="8" spans="1:184" ht="23.45" customHeight="1">
      <c r="A8" s="280">
        <v>1</v>
      </c>
      <c r="B8" s="231" t="str">
        <f>IF(D8="","",1)</f>
        <v/>
      </c>
      <c r="C8" s="468"/>
      <c r="D8" s="469"/>
      <c r="E8" s="469"/>
      <c r="F8" s="469"/>
      <c r="G8" s="470"/>
      <c r="H8" s="471"/>
      <c r="I8" s="472" t="str">
        <f>IF(D8="","","中学")</f>
        <v/>
      </c>
      <c r="J8" s="473"/>
      <c r="K8" s="474"/>
      <c r="L8" s="474"/>
      <c r="M8" s="474"/>
      <c r="N8" s="475"/>
      <c r="O8" s="476" t="str">
        <f t="shared" ref="O8:O9" si="0">IF(D8="","","千　葉")</f>
        <v/>
      </c>
      <c r="P8" s="543" t="str">
        <f t="shared" ref="P8:P9" si="1">IF(D8="","","JPN")</f>
        <v/>
      </c>
      <c r="Q8" s="477"/>
      <c r="R8" s="478"/>
      <c r="S8" s="479"/>
      <c r="T8" s="480"/>
      <c r="U8" s="481"/>
      <c r="V8" s="482"/>
      <c r="W8" s="483"/>
      <c r="X8" s="484"/>
      <c r="Y8" s="485"/>
      <c r="Z8" s="481"/>
      <c r="AA8" s="486"/>
      <c r="AB8" s="487"/>
      <c r="AC8" s="488"/>
      <c r="AD8" s="489" t="str">
        <f>IF(AA8="","","A")</f>
        <v/>
      </c>
      <c r="AE8" s="172"/>
      <c r="AF8" s="173"/>
      <c r="AG8" s="174"/>
      <c r="AH8" s="175"/>
      <c r="AI8" s="176"/>
      <c r="AJ8" s="177"/>
      <c r="AK8" s="178"/>
      <c r="AL8" s="179"/>
      <c r="AM8" s="180"/>
      <c r="AN8" s="181"/>
      <c r="AO8" s="182"/>
      <c r="BB8" s="455" t="str">
        <f>IF($I8="","","_1")</f>
        <v/>
      </c>
      <c r="BC8" s="455" t="str">
        <f>IF($J8="男","M",(IF($J8="女","F","")))</f>
        <v/>
      </c>
      <c r="BD8" s="455" t="str">
        <f>IF($K8="","",$K8)</f>
        <v/>
      </c>
      <c r="BE8" s="455" t="str">
        <f>BB8&amp;BC8&amp;BD8</f>
        <v/>
      </c>
      <c r="BF8" s="455"/>
      <c r="BG8" s="455" t="str">
        <f>IF($I8="","","_2")</f>
        <v/>
      </c>
      <c r="BH8" s="455" t="str">
        <f>IF($J8="男","M",(IF($J8="女","F","")))</f>
        <v/>
      </c>
      <c r="BI8" s="455" t="str">
        <f>IF($K8="","",$K8)</f>
        <v/>
      </c>
      <c r="BJ8" s="455" t="str">
        <f>BG8&amp;BH8&amp;BI8</f>
        <v/>
      </c>
      <c r="BK8" s="455"/>
      <c r="BL8" s="459" t="str">
        <f>IF($J8="男","M",(IF($J8="女","F","")))</f>
        <v/>
      </c>
      <c r="BM8" s="459" t="str">
        <f>IF($J8="","","Ｒ")</f>
        <v/>
      </c>
      <c r="BN8" s="454" t="str">
        <f>BL8&amp;BM8</f>
        <v/>
      </c>
      <c r="BO8" s="455"/>
      <c r="BT8" s="458"/>
      <c r="BU8" s="458"/>
      <c r="BV8" s="458"/>
      <c r="BW8" s="458"/>
      <c r="BX8" s="458"/>
      <c r="BY8" s="458"/>
      <c r="BZ8" s="458"/>
      <c r="CA8" s="458"/>
      <c r="CB8" s="458"/>
    </row>
    <row r="9" spans="1:184" ht="23.45" customHeight="1">
      <c r="A9" s="280">
        <v>2</v>
      </c>
      <c r="B9" s="232" t="str">
        <f>IF(D9&amp;E9="","",COUNT(B$8:B8)+1)</f>
        <v/>
      </c>
      <c r="C9" s="490"/>
      <c r="D9" s="491"/>
      <c r="E9" s="491"/>
      <c r="F9" s="491"/>
      <c r="G9" s="492"/>
      <c r="H9" s="493"/>
      <c r="I9" s="494" t="str">
        <f t="shared" ref="I9:I35" si="2">IF(D9="","","中学")</f>
        <v/>
      </c>
      <c r="J9" s="495"/>
      <c r="K9" s="496"/>
      <c r="L9" s="496"/>
      <c r="M9" s="496"/>
      <c r="N9" s="497"/>
      <c r="O9" s="498" t="str">
        <f t="shared" si="0"/>
        <v/>
      </c>
      <c r="P9" s="496" t="str">
        <f t="shared" si="1"/>
        <v/>
      </c>
      <c r="Q9" s="499"/>
      <c r="R9" s="500"/>
      <c r="S9" s="501"/>
      <c r="T9" s="502"/>
      <c r="U9" s="503"/>
      <c r="V9" s="504"/>
      <c r="W9" s="505"/>
      <c r="X9" s="506"/>
      <c r="Y9" s="507"/>
      <c r="Z9" s="503"/>
      <c r="AA9" s="508"/>
      <c r="AB9" s="509"/>
      <c r="AC9" s="510"/>
      <c r="AD9" s="511" t="str">
        <f t="shared" ref="AD9:AD57" si="3">IF(AA9="","","A")</f>
        <v/>
      </c>
      <c r="AE9" s="183"/>
      <c r="AF9" s="184"/>
      <c r="AG9" s="185"/>
      <c r="AH9" s="186"/>
      <c r="AI9" s="187"/>
      <c r="AJ9" s="188"/>
      <c r="AK9" s="189"/>
      <c r="AL9" s="190"/>
      <c r="AM9" s="191"/>
      <c r="AN9" s="192"/>
      <c r="AO9" s="193"/>
      <c r="BB9" s="455" t="str">
        <f t="shared" ref="BB9:BB57" si="4">IF($I9="","","_1")</f>
        <v/>
      </c>
      <c r="BC9" s="455" t="str">
        <f t="shared" ref="BC9:BC57" si="5">IF($J9="男","M",(IF($J9="女","F","")))</f>
        <v/>
      </c>
      <c r="BD9" s="455" t="str">
        <f t="shared" ref="BD9:BD57" si="6">IF($K9="","",$K9)</f>
        <v/>
      </c>
      <c r="BE9" s="455" t="str">
        <f t="shared" ref="BE9:BE57" si="7">BB9&amp;BC9&amp;BD9</f>
        <v/>
      </c>
      <c r="BF9" s="455"/>
      <c r="BG9" s="455" t="str">
        <f t="shared" ref="BG9:BG57" si="8">IF($I9="","","_2")</f>
        <v/>
      </c>
      <c r="BH9" s="455" t="str">
        <f t="shared" ref="BH9:BH57" si="9">IF($J9="男","M",(IF($J9="女","F","")))</f>
        <v/>
      </c>
      <c r="BI9" s="455" t="str">
        <f t="shared" ref="BI9:BI57" si="10">IF($K9="","",$K9)</f>
        <v/>
      </c>
      <c r="BJ9" s="455" t="str">
        <f t="shared" ref="BJ9:BJ57" si="11">BG9&amp;BH9&amp;BI9</f>
        <v/>
      </c>
      <c r="BK9" s="455"/>
      <c r="BL9" s="459" t="str">
        <f t="shared" ref="BL9:BL57" si="12">IF($J9="男","M",(IF($J9="女","F","")))</f>
        <v/>
      </c>
      <c r="BM9" s="459" t="str">
        <f t="shared" ref="BM9:BM57" si="13">IF($J9="","","Ｒ")</f>
        <v/>
      </c>
      <c r="BN9" s="454" t="str">
        <f t="shared" ref="BN9:BN57" si="14">BL9&amp;BM9</f>
        <v/>
      </c>
      <c r="BO9" s="455"/>
      <c r="BT9" s="458"/>
      <c r="BU9" s="458"/>
      <c r="BV9" s="458"/>
      <c r="BW9" s="458"/>
      <c r="BX9" s="458"/>
      <c r="BY9" s="458"/>
      <c r="BZ9" s="458"/>
      <c r="CA9" s="458"/>
      <c r="CB9" s="458"/>
    </row>
    <row r="10" spans="1:184" ht="23.45" customHeight="1">
      <c r="A10" s="280">
        <v>3</v>
      </c>
      <c r="B10" s="232" t="str">
        <f>IF(D10&amp;E10="","",COUNT(B$8:B9)+1)</f>
        <v/>
      </c>
      <c r="C10" s="490"/>
      <c r="D10" s="491"/>
      <c r="E10" s="491"/>
      <c r="F10" s="491"/>
      <c r="G10" s="492"/>
      <c r="H10" s="493"/>
      <c r="I10" s="494" t="str">
        <f t="shared" si="2"/>
        <v/>
      </c>
      <c r="J10" s="495"/>
      <c r="K10" s="496"/>
      <c r="L10" s="496"/>
      <c r="M10" s="496"/>
      <c r="N10" s="512"/>
      <c r="O10" s="498" t="str">
        <f t="shared" ref="O10:O56" si="15">IF(D10="","","千　葉")</f>
        <v/>
      </c>
      <c r="P10" s="496" t="str">
        <f t="shared" ref="P10:P56" si="16">IF(D10="","","JPN")</f>
        <v/>
      </c>
      <c r="Q10" s="499"/>
      <c r="R10" s="500"/>
      <c r="S10" s="501"/>
      <c r="T10" s="502"/>
      <c r="U10" s="503"/>
      <c r="V10" s="504"/>
      <c r="W10" s="505"/>
      <c r="X10" s="506"/>
      <c r="Y10" s="513"/>
      <c r="Z10" s="503"/>
      <c r="AA10" s="508"/>
      <c r="AB10" s="509"/>
      <c r="AC10" s="510"/>
      <c r="AD10" s="511" t="str">
        <f t="shared" si="3"/>
        <v/>
      </c>
      <c r="AE10" s="183"/>
      <c r="AF10" s="184"/>
      <c r="AG10" s="185"/>
      <c r="AH10" s="186"/>
      <c r="AI10" s="194"/>
      <c r="AJ10" s="188"/>
      <c r="AK10" s="189"/>
      <c r="AL10" s="190"/>
      <c r="AM10" s="191"/>
      <c r="AN10" s="192"/>
      <c r="AO10" s="193"/>
      <c r="BB10" s="455" t="str">
        <f t="shared" si="4"/>
        <v/>
      </c>
      <c r="BC10" s="455" t="str">
        <f t="shared" si="5"/>
        <v/>
      </c>
      <c r="BD10" s="455" t="str">
        <f t="shared" si="6"/>
        <v/>
      </c>
      <c r="BE10" s="455" t="str">
        <f t="shared" si="7"/>
        <v/>
      </c>
      <c r="BF10" s="455"/>
      <c r="BG10" s="455" t="str">
        <f t="shared" si="8"/>
        <v/>
      </c>
      <c r="BH10" s="455" t="str">
        <f t="shared" si="9"/>
        <v/>
      </c>
      <c r="BI10" s="455" t="str">
        <f t="shared" si="10"/>
        <v/>
      </c>
      <c r="BJ10" s="455" t="str">
        <f t="shared" si="11"/>
        <v/>
      </c>
      <c r="BK10" s="455"/>
      <c r="BL10" s="459" t="str">
        <f t="shared" si="12"/>
        <v/>
      </c>
      <c r="BM10" s="459" t="str">
        <f t="shared" si="13"/>
        <v/>
      </c>
      <c r="BN10" s="454" t="str">
        <f t="shared" si="14"/>
        <v/>
      </c>
      <c r="BO10" s="455"/>
      <c r="BT10" s="458"/>
      <c r="BU10" s="458"/>
      <c r="BV10" s="458"/>
      <c r="BW10" s="458"/>
      <c r="BX10" s="458"/>
      <c r="BY10" s="458"/>
      <c r="BZ10" s="458"/>
      <c r="CA10" s="458"/>
      <c r="CB10" s="458"/>
    </row>
    <row r="11" spans="1:184" ht="23.45" customHeight="1">
      <c r="A11" s="280">
        <v>4</v>
      </c>
      <c r="B11" s="232" t="str">
        <f>IF(D11&amp;E11="","",COUNT(B$8:B10)+1)</f>
        <v/>
      </c>
      <c r="C11" s="490"/>
      <c r="D11" s="491"/>
      <c r="E11" s="491"/>
      <c r="F11" s="491"/>
      <c r="G11" s="492"/>
      <c r="H11" s="493"/>
      <c r="I11" s="494" t="str">
        <f t="shared" si="2"/>
        <v/>
      </c>
      <c r="J11" s="495"/>
      <c r="K11" s="496"/>
      <c r="L11" s="496"/>
      <c r="M11" s="496"/>
      <c r="N11" s="497"/>
      <c r="O11" s="498" t="str">
        <f t="shared" si="15"/>
        <v/>
      </c>
      <c r="P11" s="496" t="str">
        <f t="shared" si="16"/>
        <v/>
      </c>
      <c r="Q11" s="499"/>
      <c r="R11" s="500"/>
      <c r="S11" s="501"/>
      <c r="T11" s="514"/>
      <c r="U11" s="503"/>
      <c r="V11" s="504"/>
      <c r="W11" s="505"/>
      <c r="X11" s="506"/>
      <c r="Y11" s="513"/>
      <c r="Z11" s="503"/>
      <c r="AA11" s="508"/>
      <c r="AB11" s="509"/>
      <c r="AC11" s="510"/>
      <c r="AD11" s="511" t="str">
        <f t="shared" si="3"/>
        <v/>
      </c>
      <c r="AE11" s="183"/>
      <c r="AF11" s="184"/>
      <c r="AG11" s="185"/>
      <c r="AH11" s="186"/>
      <c r="AI11" s="194"/>
      <c r="AJ11" s="188"/>
      <c r="AK11" s="189"/>
      <c r="AL11" s="190"/>
      <c r="AM11" s="191"/>
      <c r="AN11" s="192"/>
      <c r="AO11" s="193"/>
      <c r="BB11" s="455" t="str">
        <f t="shared" si="4"/>
        <v/>
      </c>
      <c r="BC11" s="455" t="str">
        <f t="shared" si="5"/>
        <v/>
      </c>
      <c r="BD11" s="455" t="str">
        <f t="shared" si="6"/>
        <v/>
      </c>
      <c r="BE11" s="455" t="str">
        <f t="shared" si="7"/>
        <v/>
      </c>
      <c r="BF11" s="455"/>
      <c r="BG11" s="455" t="str">
        <f t="shared" si="8"/>
        <v/>
      </c>
      <c r="BH11" s="455" t="str">
        <f t="shared" si="9"/>
        <v/>
      </c>
      <c r="BI11" s="455" t="str">
        <f t="shared" si="10"/>
        <v/>
      </c>
      <c r="BJ11" s="455" t="str">
        <f t="shared" si="11"/>
        <v/>
      </c>
      <c r="BK11" s="455"/>
      <c r="BL11" s="459" t="str">
        <f t="shared" si="12"/>
        <v/>
      </c>
      <c r="BM11" s="459" t="str">
        <f t="shared" si="13"/>
        <v/>
      </c>
      <c r="BN11" s="454" t="str">
        <f t="shared" si="14"/>
        <v/>
      </c>
      <c r="BO11" s="455"/>
      <c r="BT11" s="458"/>
      <c r="BU11" s="458"/>
      <c r="BV11" s="458"/>
      <c r="BW11" s="458"/>
      <c r="BX11" s="458"/>
      <c r="BY11" s="458"/>
      <c r="BZ11" s="458"/>
      <c r="CA11" s="458"/>
      <c r="CB11" s="458"/>
    </row>
    <row r="12" spans="1:184" ht="23.45" customHeight="1">
      <c r="A12" s="280">
        <v>5</v>
      </c>
      <c r="B12" s="233" t="str">
        <f>IF(D12&amp;E12="","",COUNT(B$8:B11)+1)</f>
        <v/>
      </c>
      <c r="C12" s="515"/>
      <c r="D12" s="516"/>
      <c r="E12" s="516"/>
      <c r="F12" s="516"/>
      <c r="G12" s="517"/>
      <c r="H12" s="518"/>
      <c r="I12" s="519" t="str">
        <f t="shared" si="2"/>
        <v/>
      </c>
      <c r="J12" s="520"/>
      <c r="K12" s="521"/>
      <c r="L12" s="521"/>
      <c r="M12" s="521"/>
      <c r="N12" s="522"/>
      <c r="O12" s="523" t="str">
        <f t="shared" si="15"/>
        <v/>
      </c>
      <c r="P12" s="590" t="str">
        <f t="shared" si="16"/>
        <v/>
      </c>
      <c r="Q12" s="524"/>
      <c r="R12" s="525"/>
      <c r="S12" s="526"/>
      <c r="T12" s="527"/>
      <c r="U12" s="528"/>
      <c r="V12" s="529"/>
      <c r="W12" s="530"/>
      <c r="X12" s="531"/>
      <c r="Y12" s="532"/>
      <c r="Z12" s="528"/>
      <c r="AA12" s="533"/>
      <c r="AB12" s="534"/>
      <c r="AC12" s="535"/>
      <c r="AD12" s="536" t="str">
        <f t="shared" si="3"/>
        <v/>
      </c>
      <c r="AE12" s="195"/>
      <c r="AF12" s="196"/>
      <c r="AG12" s="197"/>
      <c r="AH12" s="198"/>
      <c r="AI12" s="199"/>
      <c r="AJ12" s="200"/>
      <c r="AK12" s="201"/>
      <c r="AL12" s="202"/>
      <c r="AM12" s="203"/>
      <c r="AN12" s="204"/>
      <c r="AO12" s="137"/>
      <c r="BB12" s="455" t="str">
        <f t="shared" si="4"/>
        <v/>
      </c>
      <c r="BC12" s="455" t="str">
        <f t="shared" si="5"/>
        <v/>
      </c>
      <c r="BD12" s="455" t="str">
        <f t="shared" si="6"/>
        <v/>
      </c>
      <c r="BE12" s="455" t="str">
        <f t="shared" si="7"/>
        <v/>
      </c>
      <c r="BF12" s="455"/>
      <c r="BG12" s="455" t="str">
        <f t="shared" si="8"/>
        <v/>
      </c>
      <c r="BH12" s="455" t="str">
        <f t="shared" si="9"/>
        <v/>
      </c>
      <c r="BI12" s="455" t="str">
        <f t="shared" si="10"/>
        <v/>
      </c>
      <c r="BJ12" s="455" t="str">
        <f t="shared" si="11"/>
        <v/>
      </c>
      <c r="BK12" s="455"/>
      <c r="BL12" s="459" t="str">
        <f t="shared" si="12"/>
        <v/>
      </c>
      <c r="BM12" s="459" t="str">
        <f t="shared" si="13"/>
        <v/>
      </c>
      <c r="BN12" s="454" t="str">
        <f t="shared" si="14"/>
        <v/>
      </c>
      <c r="BO12" s="455"/>
      <c r="BT12" s="458"/>
      <c r="BU12" s="458"/>
      <c r="BV12" s="458"/>
      <c r="BW12" s="458"/>
      <c r="BX12" s="458"/>
      <c r="BY12" s="458"/>
      <c r="BZ12" s="458"/>
      <c r="CA12" s="458"/>
      <c r="CB12" s="458"/>
    </row>
    <row r="13" spans="1:184" ht="23.45" customHeight="1">
      <c r="A13" s="280">
        <v>6</v>
      </c>
      <c r="B13" s="234" t="str">
        <f>IF(D13&amp;E13="","",COUNT(B$8:B12)+1)</f>
        <v/>
      </c>
      <c r="C13" s="537"/>
      <c r="D13" s="538"/>
      <c r="E13" s="538"/>
      <c r="F13" s="538"/>
      <c r="G13" s="539"/>
      <c r="H13" s="540"/>
      <c r="I13" s="541" t="str">
        <f t="shared" si="2"/>
        <v/>
      </c>
      <c r="J13" s="542"/>
      <c r="K13" s="543"/>
      <c r="L13" s="543"/>
      <c r="M13" s="543"/>
      <c r="N13" s="544"/>
      <c r="O13" s="476" t="str">
        <f t="shared" si="15"/>
        <v/>
      </c>
      <c r="P13" s="591" t="str">
        <f t="shared" si="16"/>
        <v/>
      </c>
      <c r="Q13" s="545"/>
      <c r="R13" s="546"/>
      <c r="S13" s="547"/>
      <c r="T13" s="548"/>
      <c r="U13" s="549"/>
      <c r="V13" s="550"/>
      <c r="W13" s="551"/>
      <c r="X13" s="552"/>
      <c r="Y13" s="553"/>
      <c r="Z13" s="549"/>
      <c r="AA13" s="554"/>
      <c r="AB13" s="555"/>
      <c r="AC13" s="488"/>
      <c r="AD13" s="556" t="str">
        <f t="shared" si="3"/>
        <v/>
      </c>
      <c r="AE13" s="205"/>
      <c r="AF13" s="206"/>
      <c r="AG13" s="207"/>
      <c r="AH13" s="208"/>
      <c r="AI13" s="176"/>
      <c r="AJ13" s="209"/>
      <c r="AK13" s="210"/>
      <c r="AL13" s="211"/>
      <c r="AM13" s="132"/>
      <c r="AN13" s="212"/>
      <c r="AO13" s="213"/>
      <c r="BB13" s="455" t="str">
        <f t="shared" si="4"/>
        <v/>
      </c>
      <c r="BC13" s="455" t="str">
        <f t="shared" si="5"/>
        <v/>
      </c>
      <c r="BD13" s="455" t="str">
        <f t="shared" si="6"/>
        <v/>
      </c>
      <c r="BE13" s="455" t="str">
        <f t="shared" si="7"/>
        <v/>
      </c>
      <c r="BF13" s="455"/>
      <c r="BG13" s="455" t="str">
        <f t="shared" si="8"/>
        <v/>
      </c>
      <c r="BH13" s="455" t="str">
        <f t="shared" si="9"/>
        <v/>
      </c>
      <c r="BI13" s="455" t="str">
        <f t="shared" si="10"/>
        <v/>
      </c>
      <c r="BJ13" s="455" t="str">
        <f t="shared" si="11"/>
        <v/>
      </c>
      <c r="BK13" s="455"/>
      <c r="BL13" s="459" t="str">
        <f t="shared" si="12"/>
        <v/>
      </c>
      <c r="BM13" s="459" t="str">
        <f t="shared" si="13"/>
        <v/>
      </c>
      <c r="BN13" s="454" t="str">
        <f t="shared" si="14"/>
        <v/>
      </c>
      <c r="BO13" s="455"/>
      <c r="BT13" s="458"/>
      <c r="BU13" s="458"/>
      <c r="BV13" s="458"/>
      <c r="BW13" s="458"/>
      <c r="BX13" s="458"/>
      <c r="BY13" s="458"/>
      <c r="BZ13" s="458"/>
      <c r="CA13" s="458"/>
      <c r="CB13" s="458"/>
    </row>
    <row r="14" spans="1:184" ht="23.45" customHeight="1">
      <c r="A14" s="280">
        <v>7</v>
      </c>
      <c r="B14" s="232" t="str">
        <f>IF(D14&amp;E14="","",COUNT(B$8:B13)+1)</f>
        <v/>
      </c>
      <c r="C14" s="490"/>
      <c r="D14" s="491"/>
      <c r="E14" s="491"/>
      <c r="F14" s="491"/>
      <c r="G14" s="492"/>
      <c r="H14" s="493"/>
      <c r="I14" s="494" t="str">
        <f t="shared" si="2"/>
        <v/>
      </c>
      <c r="J14" s="495"/>
      <c r="K14" s="496"/>
      <c r="L14" s="557"/>
      <c r="M14" s="557"/>
      <c r="N14" s="497"/>
      <c r="O14" s="498" t="str">
        <f t="shared" si="15"/>
        <v/>
      </c>
      <c r="P14" s="592" t="str">
        <f t="shared" si="16"/>
        <v/>
      </c>
      <c r="Q14" s="499"/>
      <c r="R14" s="500"/>
      <c r="S14" s="558"/>
      <c r="T14" s="502"/>
      <c r="U14" s="503"/>
      <c r="V14" s="504"/>
      <c r="W14" s="505"/>
      <c r="X14" s="559"/>
      <c r="Y14" s="507"/>
      <c r="Z14" s="503"/>
      <c r="AA14" s="508"/>
      <c r="AB14" s="509"/>
      <c r="AC14" s="510"/>
      <c r="AD14" s="511" t="str">
        <f t="shared" si="3"/>
        <v/>
      </c>
      <c r="AE14" s="183"/>
      <c r="AF14" s="184"/>
      <c r="AG14" s="185"/>
      <c r="AH14" s="214"/>
      <c r="AI14" s="187"/>
      <c r="AJ14" s="188"/>
      <c r="AK14" s="189"/>
      <c r="AL14" s="190"/>
      <c r="AM14" s="191"/>
      <c r="AN14" s="192"/>
      <c r="AO14" s="193"/>
      <c r="BB14" s="455" t="str">
        <f t="shared" si="4"/>
        <v/>
      </c>
      <c r="BC14" s="455" t="str">
        <f t="shared" si="5"/>
        <v/>
      </c>
      <c r="BD14" s="455" t="str">
        <f t="shared" si="6"/>
        <v/>
      </c>
      <c r="BE14" s="455" t="str">
        <f t="shared" si="7"/>
        <v/>
      </c>
      <c r="BF14" s="455"/>
      <c r="BG14" s="455" t="str">
        <f t="shared" si="8"/>
        <v/>
      </c>
      <c r="BH14" s="455" t="str">
        <f t="shared" si="9"/>
        <v/>
      </c>
      <c r="BI14" s="455" t="str">
        <f t="shared" si="10"/>
        <v/>
      </c>
      <c r="BJ14" s="455" t="str">
        <f t="shared" si="11"/>
        <v/>
      </c>
      <c r="BK14" s="455"/>
      <c r="BL14" s="459" t="str">
        <f t="shared" si="12"/>
        <v/>
      </c>
      <c r="BM14" s="459" t="str">
        <f t="shared" si="13"/>
        <v/>
      </c>
      <c r="BN14" s="454" t="str">
        <f t="shared" si="14"/>
        <v/>
      </c>
      <c r="BO14" s="455"/>
      <c r="BT14" s="458"/>
      <c r="BU14" s="458"/>
      <c r="BV14" s="458"/>
      <c r="BW14" s="458"/>
      <c r="BX14" s="458"/>
      <c r="BY14" s="458"/>
      <c r="BZ14" s="458"/>
      <c r="CA14" s="458"/>
      <c r="CB14" s="458"/>
    </row>
    <row r="15" spans="1:184" ht="23.45" customHeight="1">
      <c r="A15" s="280">
        <v>8</v>
      </c>
      <c r="B15" s="232" t="str">
        <f>IF(D15&amp;E15="","",COUNT(B$8:B14)+1)</f>
        <v/>
      </c>
      <c r="C15" s="490"/>
      <c r="D15" s="491"/>
      <c r="E15" s="491"/>
      <c r="F15" s="491"/>
      <c r="G15" s="492"/>
      <c r="H15" s="493"/>
      <c r="I15" s="494" t="str">
        <f t="shared" si="2"/>
        <v/>
      </c>
      <c r="J15" s="495"/>
      <c r="K15" s="496"/>
      <c r="L15" s="557"/>
      <c r="M15" s="557"/>
      <c r="N15" s="497"/>
      <c r="O15" s="498" t="str">
        <f t="shared" si="15"/>
        <v/>
      </c>
      <c r="P15" s="592" t="str">
        <f t="shared" si="16"/>
        <v/>
      </c>
      <c r="Q15" s="499"/>
      <c r="R15" s="500"/>
      <c r="S15" s="558"/>
      <c r="T15" s="502"/>
      <c r="U15" s="503"/>
      <c r="V15" s="504"/>
      <c r="W15" s="505"/>
      <c r="X15" s="559"/>
      <c r="Y15" s="513"/>
      <c r="Z15" s="503"/>
      <c r="AA15" s="508"/>
      <c r="AB15" s="509"/>
      <c r="AC15" s="510"/>
      <c r="AD15" s="511" t="str">
        <f t="shared" si="3"/>
        <v/>
      </c>
      <c r="AE15" s="183"/>
      <c r="AF15" s="184"/>
      <c r="AG15" s="185"/>
      <c r="AH15" s="214"/>
      <c r="AI15" s="194"/>
      <c r="AJ15" s="188"/>
      <c r="AK15" s="189"/>
      <c r="AL15" s="190"/>
      <c r="AM15" s="191"/>
      <c r="AN15" s="192"/>
      <c r="AO15" s="193"/>
      <c r="BB15" s="455" t="str">
        <f t="shared" si="4"/>
        <v/>
      </c>
      <c r="BC15" s="455" t="str">
        <f t="shared" si="5"/>
        <v/>
      </c>
      <c r="BD15" s="455" t="str">
        <f t="shared" si="6"/>
        <v/>
      </c>
      <c r="BE15" s="455" t="str">
        <f t="shared" si="7"/>
        <v/>
      </c>
      <c r="BF15" s="455"/>
      <c r="BG15" s="455" t="str">
        <f t="shared" si="8"/>
        <v/>
      </c>
      <c r="BH15" s="455" t="str">
        <f t="shared" si="9"/>
        <v/>
      </c>
      <c r="BI15" s="455" t="str">
        <f t="shared" si="10"/>
        <v/>
      </c>
      <c r="BJ15" s="455" t="str">
        <f t="shared" si="11"/>
        <v/>
      </c>
      <c r="BK15" s="455"/>
      <c r="BL15" s="459" t="str">
        <f t="shared" si="12"/>
        <v/>
      </c>
      <c r="BM15" s="459" t="str">
        <f t="shared" si="13"/>
        <v/>
      </c>
      <c r="BN15" s="454" t="str">
        <f t="shared" si="14"/>
        <v/>
      </c>
      <c r="BO15" s="455"/>
      <c r="BT15" s="458"/>
      <c r="BU15" s="458"/>
      <c r="BV15" s="458"/>
      <c r="BW15" s="458"/>
      <c r="BX15" s="458"/>
      <c r="BY15" s="458"/>
      <c r="BZ15" s="458"/>
      <c r="CA15" s="458"/>
      <c r="CB15" s="458"/>
    </row>
    <row r="16" spans="1:184" ht="23.45" customHeight="1">
      <c r="A16" s="280">
        <v>9</v>
      </c>
      <c r="B16" s="232" t="str">
        <f>IF(D16&amp;E16="","",COUNT(B$8:B15)+1)</f>
        <v/>
      </c>
      <c r="C16" s="490"/>
      <c r="D16" s="491"/>
      <c r="E16" s="491"/>
      <c r="F16" s="491"/>
      <c r="G16" s="492"/>
      <c r="H16" s="493"/>
      <c r="I16" s="494" t="str">
        <f t="shared" si="2"/>
        <v/>
      </c>
      <c r="J16" s="495"/>
      <c r="K16" s="496"/>
      <c r="L16" s="557"/>
      <c r="M16" s="557"/>
      <c r="N16" s="497"/>
      <c r="O16" s="498" t="str">
        <f t="shared" si="15"/>
        <v/>
      </c>
      <c r="P16" s="592" t="str">
        <f t="shared" si="16"/>
        <v/>
      </c>
      <c r="Q16" s="499"/>
      <c r="R16" s="500"/>
      <c r="S16" s="558"/>
      <c r="T16" s="502"/>
      <c r="U16" s="503"/>
      <c r="V16" s="504"/>
      <c r="W16" s="505"/>
      <c r="X16" s="559"/>
      <c r="Y16" s="513"/>
      <c r="Z16" s="503"/>
      <c r="AA16" s="508"/>
      <c r="AB16" s="509"/>
      <c r="AC16" s="510"/>
      <c r="AD16" s="511" t="str">
        <f t="shared" si="3"/>
        <v/>
      </c>
      <c r="AE16" s="183"/>
      <c r="AF16" s="184"/>
      <c r="AG16" s="185"/>
      <c r="AH16" s="214"/>
      <c r="AI16" s="194"/>
      <c r="AJ16" s="188"/>
      <c r="AK16" s="189"/>
      <c r="AL16" s="190"/>
      <c r="AM16" s="191"/>
      <c r="AN16" s="192"/>
      <c r="AO16" s="193"/>
      <c r="BB16" s="455" t="str">
        <f t="shared" si="4"/>
        <v/>
      </c>
      <c r="BC16" s="455" t="str">
        <f t="shared" si="5"/>
        <v/>
      </c>
      <c r="BD16" s="455" t="str">
        <f t="shared" si="6"/>
        <v/>
      </c>
      <c r="BE16" s="455" t="str">
        <f t="shared" si="7"/>
        <v/>
      </c>
      <c r="BF16" s="455"/>
      <c r="BG16" s="455" t="str">
        <f t="shared" si="8"/>
        <v/>
      </c>
      <c r="BH16" s="455" t="str">
        <f t="shared" si="9"/>
        <v/>
      </c>
      <c r="BI16" s="455" t="str">
        <f t="shared" si="10"/>
        <v/>
      </c>
      <c r="BJ16" s="455" t="str">
        <f t="shared" si="11"/>
        <v/>
      </c>
      <c r="BK16" s="455"/>
      <c r="BL16" s="459" t="str">
        <f t="shared" si="12"/>
        <v/>
      </c>
      <c r="BM16" s="459" t="str">
        <f t="shared" si="13"/>
        <v/>
      </c>
      <c r="BN16" s="454" t="str">
        <f t="shared" si="14"/>
        <v/>
      </c>
      <c r="BO16" s="455"/>
      <c r="BT16" s="458"/>
      <c r="BU16" s="458"/>
      <c r="BV16" s="458"/>
    </row>
    <row r="17" spans="1:74" ht="23.45" customHeight="1">
      <c r="A17" s="280">
        <v>10</v>
      </c>
      <c r="B17" s="233" t="str">
        <f>IF(D17&amp;E17="","",COUNT(B$8:B16)+1)</f>
        <v/>
      </c>
      <c r="C17" s="515"/>
      <c r="D17" s="516"/>
      <c r="E17" s="516"/>
      <c r="F17" s="516"/>
      <c r="G17" s="517"/>
      <c r="H17" s="518"/>
      <c r="I17" s="519" t="str">
        <f t="shared" si="2"/>
        <v/>
      </c>
      <c r="J17" s="520"/>
      <c r="K17" s="521"/>
      <c r="L17" s="560"/>
      <c r="M17" s="560"/>
      <c r="N17" s="522"/>
      <c r="O17" s="561" t="str">
        <f t="shared" si="15"/>
        <v/>
      </c>
      <c r="P17" s="593" t="str">
        <f t="shared" si="16"/>
        <v/>
      </c>
      <c r="Q17" s="524"/>
      <c r="R17" s="525"/>
      <c r="S17" s="562"/>
      <c r="T17" s="527"/>
      <c r="U17" s="528"/>
      <c r="V17" s="529"/>
      <c r="W17" s="530"/>
      <c r="X17" s="563"/>
      <c r="Y17" s="532"/>
      <c r="Z17" s="528"/>
      <c r="AA17" s="533"/>
      <c r="AB17" s="534"/>
      <c r="AC17" s="535"/>
      <c r="AD17" s="536" t="str">
        <f t="shared" si="3"/>
        <v/>
      </c>
      <c r="AE17" s="195"/>
      <c r="AF17" s="196"/>
      <c r="AG17" s="197"/>
      <c r="AH17" s="215"/>
      <c r="AI17" s="199"/>
      <c r="AJ17" s="200"/>
      <c r="AK17" s="201"/>
      <c r="AL17" s="202"/>
      <c r="AM17" s="203"/>
      <c r="AN17" s="204"/>
      <c r="AO17" s="137"/>
      <c r="BB17" s="455" t="str">
        <f t="shared" si="4"/>
        <v/>
      </c>
      <c r="BC17" s="455" t="str">
        <f t="shared" si="5"/>
        <v/>
      </c>
      <c r="BD17" s="455" t="str">
        <f t="shared" si="6"/>
        <v/>
      </c>
      <c r="BE17" s="455" t="str">
        <f t="shared" si="7"/>
        <v/>
      </c>
      <c r="BF17" s="455"/>
      <c r="BG17" s="455" t="str">
        <f t="shared" si="8"/>
        <v/>
      </c>
      <c r="BH17" s="455" t="str">
        <f t="shared" si="9"/>
        <v/>
      </c>
      <c r="BI17" s="455" t="str">
        <f t="shared" si="10"/>
        <v/>
      </c>
      <c r="BJ17" s="455" t="str">
        <f t="shared" si="11"/>
        <v/>
      </c>
      <c r="BK17" s="455"/>
      <c r="BL17" s="459" t="str">
        <f t="shared" si="12"/>
        <v/>
      </c>
      <c r="BM17" s="459" t="str">
        <f t="shared" si="13"/>
        <v/>
      </c>
      <c r="BN17" s="454" t="str">
        <f t="shared" si="14"/>
        <v/>
      </c>
      <c r="BO17" s="455"/>
      <c r="BT17" s="458"/>
      <c r="BU17" s="458"/>
      <c r="BV17" s="458"/>
    </row>
    <row r="18" spans="1:74" ht="23.45" customHeight="1">
      <c r="A18" s="280">
        <v>11</v>
      </c>
      <c r="B18" s="234" t="str">
        <f>IF(D18&amp;E18="","",COUNT(B$8:B17)+1)</f>
        <v/>
      </c>
      <c r="C18" s="537"/>
      <c r="D18" s="538"/>
      <c r="E18" s="538"/>
      <c r="F18" s="538"/>
      <c r="G18" s="539"/>
      <c r="H18" s="540"/>
      <c r="I18" s="541" t="str">
        <f t="shared" si="2"/>
        <v/>
      </c>
      <c r="J18" s="542"/>
      <c r="K18" s="543"/>
      <c r="L18" s="543"/>
      <c r="M18" s="543"/>
      <c r="N18" s="544"/>
      <c r="O18" s="476" t="str">
        <f t="shared" si="15"/>
        <v/>
      </c>
      <c r="P18" s="591" t="str">
        <f t="shared" si="16"/>
        <v/>
      </c>
      <c r="Q18" s="545"/>
      <c r="R18" s="546"/>
      <c r="S18" s="547"/>
      <c r="T18" s="548"/>
      <c r="U18" s="549"/>
      <c r="V18" s="550"/>
      <c r="W18" s="551"/>
      <c r="X18" s="552"/>
      <c r="Y18" s="553"/>
      <c r="Z18" s="549"/>
      <c r="AA18" s="554"/>
      <c r="AB18" s="555"/>
      <c r="AC18" s="488"/>
      <c r="AD18" s="556" t="str">
        <f t="shared" si="3"/>
        <v/>
      </c>
      <c r="AE18" s="205"/>
      <c r="AF18" s="206"/>
      <c r="AG18" s="207"/>
      <c r="AH18" s="216"/>
      <c r="AI18" s="176"/>
      <c r="AJ18" s="209"/>
      <c r="AK18" s="210"/>
      <c r="AL18" s="211"/>
      <c r="AM18" s="132"/>
      <c r="AN18" s="212"/>
      <c r="AO18" s="213"/>
      <c r="BB18" s="455" t="str">
        <f t="shared" si="4"/>
        <v/>
      </c>
      <c r="BC18" s="455" t="str">
        <f t="shared" si="5"/>
        <v/>
      </c>
      <c r="BD18" s="455" t="str">
        <f t="shared" si="6"/>
        <v/>
      </c>
      <c r="BE18" s="455" t="str">
        <f t="shared" si="7"/>
        <v/>
      </c>
      <c r="BF18" s="455"/>
      <c r="BG18" s="455" t="str">
        <f t="shared" si="8"/>
        <v/>
      </c>
      <c r="BH18" s="455" t="str">
        <f t="shared" si="9"/>
        <v/>
      </c>
      <c r="BI18" s="455" t="str">
        <f t="shared" si="10"/>
        <v/>
      </c>
      <c r="BJ18" s="455" t="str">
        <f t="shared" si="11"/>
        <v/>
      </c>
      <c r="BK18" s="455"/>
      <c r="BL18" s="459" t="str">
        <f t="shared" si="12"/>
        <v/>
      </c>
      <c r="BM18" s="459" t="str">
        <f t="shared" si="13"/>
        <v/>
      </c>
      <c r="BN18" s="454" t="str">
        <f t="shared" si="14"/>
        <v/>
      </c>
      <c r="BO18" s="455"/>
      <c r="BT18" s="458"/>
      <c r="BU18" s="458"/>
      <c r="BV18" s="458"/>
    </row>
    <row r="19" spans="1:74" ht="23.45" customHeight="1">
      <c r="A19" s="280">
        <v>12</v>
      </c>
      <c r="B19" s="232" t="str">
        <f>IF(D19&amp;E19="","",COUNT(B$8:B18)+1)</f>
        <v/>
      </c>
      <c r="C19" s="490"/>
      <c r="D19" s="491"/>
      <c r="E19" s="491"/>
      <c r="F19" s="491"/>
      <c r="G19" s="492"/>
      <c r="H19" s="493"/>
      <c r="I19" s="494" t="str">
        <f t="shared" si="2"/>
        <v/>
      </c>
      <c r="J19" s="495"/>
      <c r="K19" s="496"/>
      <c r="L19" s="557"/>
      <c r="M19" s="557"/>
      <c r="N19" s="497"/>
      <c r="O19" s="498" t="str">
        <f t="shared" si="15"/>
        <v/>
      </c>
      <c r="P19" s="592" t="str">
        <f t="shared" si="16"/>
        <v/>
      </c>
      <c r="Q19" s="499"/>
      <c r="R19" s="500"/>
      <c r="S19" s="558"/>
      <c r="T19" s="502"/>
      <c r="U19" s="503"/>
      <c r="V19" s="504"/>
      <c r="W19" s="505"/>
      <c r="X19" s="559"/>
      <c r="Y19" s="507"/>
      <c r="Z19" s="503"/>
      <c r="AA19" s="508"/>
      <c r="AB19" s="509"/>
      <c r="AC19" s="510"/>
      <c r="AD19" s="511" t="str">
        <f t="shared" si="3"/>
        <v/>
      </c>
      <c r="AE19" s="183"/>
      <c r="AF19" s="184"/>
      <c r="AG19" s="185"/>
      <c r="AH19" s="214"/>
      <c r="AI19" s="187"/>
      <c r="AJ19" s="188"/>
      <c r="AK19" s="189"/>
      <c r="AL19" s="190"/>
      <c r="AM19" s="191"/>
      <c r="AN19" s="192"/>
      <c r="AO19" s="193"/>
      <c r="BB19" s="455" t="str">
        <f t="shared" si="4"/>
        <v/>
      </c>
      <c r="BC19" s="455" t="str">
        <f t="shared" si="5"/>
        <v/>
      </c>
      <c r="BD19" s="455" t="str">
        <f t="shared" si="6"/>
        <v/>
      </c>
      <c r="BE19" s="455" t="str">
        <f t="shared" si="7"/>
        <v/>
      </c>
      <c r="BF19" s="455"/>
      <c r="BG19" s="455" t="str">
        <f t="shared" si="8"/>
        <v/>
      </c>
      <c r="BH19" s="455" t="str">
        <f t="shared" si="9"/>
        <v/>
      </c>
      <c r="BI19" s="455" t="str">
        <f t="shared" si="10"/>
        <v/>
      </c>
      <c r="BJ19" s="455" t="str">
        <f t="shared" si="11"/>
        <v/>
      </c>
      <c r="BK19" s="455"/>
      <c r="BL19" s="459" t="str">
        <f t="shared" si="12"/>
        <v/>
      </c>
      <c r="BM19" s="459" t="str">
        <f t="shared" si="13"/>
        <v/>
      </c>
      <c r="BN19" s="454" t="str">
        <f t="shared" si="14"/>
        <v/>
      </c>
      <c r="BO19" s="455"/>
      <c r="BT19" s="458"/>
      <c r="BU19" s="458"/>
      <c r="BV19" s="458"/>
    </row>
    <row r="20" spans="1:74" ht="23.45" customHeight="1">
      <c r="A20" s="280">
        <v>13</v>
      </c>
      <c r="B20" s="232" t="str">
        <f>IF(D20&amp;E20="","",COUNT(B$8:B19)+1)</f>
        <v/>
      </c>
      <c r="C20" s="490"/>
      <c r="D20" s="491"/>
      <c r="E20" s="491"/>
      <c r="F20" s="491"/>
      <c r="G20" s="492"/>
      <c r="H20" s="493"/>
      <c r="I20" s="494" t="str">
        <f t="shared" si="2"/>
        <v/>
      </c>
      <c r="J20" s="495"/>
      <c r="K20" s="496"/>
      <c r="L20" s="557"/>
      <c r="M20" s="557"/>
      <c r="N20" s="497"/>
      <c r="O20" s="498" t="str">
        <f t="shared" si="15"/>
        <v/>
      </c>
      <c r="P20" s="592" t="str">
        <f t="shared" si="16"/>
        <v/>
      </c>
      <c r="Q20" s="499"/>
      <c r="R20" s="500"/>
      <c r="S20" s="558"/>
      <c r="T20" s="502"/>
      <c r="U20" s="503"/>
      <c r="V20" s="504"/>
      <c r="W20" s="505"/>
      <c r="X20" s="559"/>
      <c r="Y20" s="513"/>
      <c r="Z20" s="503"/>
      <c r="AA20" s="508"/>
      <c r="AB20" s="509"/>
      <c r="AC20" s="510"/>
      <c r="AD20" s="511" t="str">
        <f t="shared" si="3"/>
        <v/>
      </c>
      <c r="AE20" s="183"/>
      <c r="AF20" s="184"/>
      <c r="AG20" s="185"/>
      <c r="AH20" s="214"/>
      <c r="AI20" s="194"/>
      <c r="AJ20" s="188"/>
      <c r="AK20" s="189"/>
      <c r="AL20" s="190"/>
      <c r="AM20" s="191"/>
      <c r="AN20" s="192"/>
      <c r="AO20" s="193"/>
      <c r="BB20" s="455" t="str">
        <f t="shared" si="4"/>
        <v/>
      </c>
      <c r="BC20" s="455" t="str">
        <f t="shared" si="5"/>
        <v/>
      </c>
      <c r="BD20" s="455" t="str">
        <f t="shared" si="6"/>
        <v/>
      </c>
      <c r="BE20" s="455" t="str">
        <f t="shared" si="7"/>
        <v/>
      </c>
      <c r="BF20" s="455"/>
      <c r="BG20" s="455" t="str">
        <f t="shared" si="8"/>
        <v/>
      </c>
      <c r="BH20" s="455" t="str">
        <f t="shared" si="9"/>
        <v/>
      </c>
      <c r="BI20" s="455" t="str">
        <f t="shared" si="10"/>
        <v/>
      </c>
      <c r="BJ20" s="455" t="str">
        <f t="shared" si="11"/>
        <v/>
      </c>
      <c r="BK20" s="455"/>
      <c r="BL20" s="459" t="str">
        <f t="shared" si="12"/>
        <v/>
      </c>
      <c r="BM20" s="459" t="str">
        <f t="shared" si="13"/>
        <v/>
      </c>
      <c r="BN20" s="454" t="str">
        <f t="shared" si="14"/>
        <v/>
      </c>
      <c r="BO20" s="455"/>
      <c r="BT20" s="458"/>
      <c r="BU20" s="458"/>
      <c r="BV20" s="458"/>
    </row>
    <row r="21" spans="1:74" ht="23.45" customHeight="1">
      <c r="A21" s="280">
        <v>14</v>
      </c>
      <c r="B21" s="232" t="str">
        <f>IF(D21&amp;E21="","",COUNT(B$8:B20)+1)</f>
        <v/>
      </c>
      <c r="C21" s="490"/>
      <c r="D21" s="491"/>
      <c r="E21" s="491"/>
      <c r="F21" s="491"/>
      <c r="G21" s="492"/>
      <c r="H21" s="493"/>
      <c r="I21" s="494" t="str">
        <f t="shared" si="2"/>
        <v/>
      </c>
      <c r="J21" s="495"/>
      <c r="K21" s="496"/>
      <c r="L21" s="557"/>
      <c r="M21" s="557"/>
      <c r="N21" s="497"/>
      <c r="O21" s="498" t="str">
        <f t="shared" si="15"/>
        <v/>
      </c>
      <c r="P21" s="592" t="str">
        <f t="shared" si="16"/>
        <v/>
      </c>
      <c r="Q21" s="499"/>
      <c r="R21" s="500"/>
      <c r="S21" s="558"/>
      <c r="T21" s="502"/>
      <c r="U21" s="503"/>
      <c r="V21" s="504"/>
      <c r="W21" s="505"/>
      <c r="X21" s="559"/>
      <c r="Y21" s="513"/>
      <c r="Z21" s="503"/>
      <c r="AA21" s="508"/>
      <c r="AB21" s="509"/>
      <c r="AC21" s="510"/>
      <c r="AD21" s="511" t="str">
        <f t="shared" si="3"/>
        <v/>
      </c>
      <c r="AE21" s="183"/>
      <c r="AF21" s="184"/>
      <c r="AG21" s="185"/>
      <c r="AH21" s="214"/>
      <c r="AI21" s="194"/>
      <c r="AJ21" s="188"/>
      <c r="AK21" s="189"/>
      <c r="AL21" s="190"/>
      <c r="AM21" s="191"/>
      <c r="AN21" s="192"/>
      <c r="AO21" s="193"/>
      <c r="BB21" s="455" t="str">
        <f t="shared" si="4"/>
        <v/>
      </c>
      <c r="BC21" s="455" t="str">
        <f t="shared" si="5"/>
        <v/>
      </c>
      <c r="BD21" s="455" t="str">
        <f t="shared" si="6"/>
        <v/>
      </c>
      <c r="BE21" s="455" t="str">
        <f t="shared" si="7"/>
        <v/>
      </c>
      <c r="BF21" s="455"/>
      <c r="BG21" s="455" t="str">
        <f t="shared" si="8"/>
        <v/>
      </c>
      <c r="BH21" s="455" t="str">
        <f t="shared" si="9"/>
        <v/>
      </c>
      <c r="BI21" s="455" t="str">
        <f t="shared" si="10"/>
        <v/>
      </c>
      <c r="BJ21" s="455" t="str">
        <f t="shared" si="11"/>
        <v/>
      </c>
      <c r="BK21" s="455"/>
      <c r="BL21" s="459" t="str">
        <f t="shared" si="12"/>
        <v/>
      </c>
      <c r="BM21" s="459" t="str">
        <f t="shared" si="13"/>
        <v/>
      </c>
      <c r="BN21" s="454" t="str">
        <f t="shared" si="14"/>
        <v/>
      </c>
      <c r="BO21" s="455"/>
      <c r="BT21" s="458"/>
      <c r="BU21" s="458"/>
      <c r="BV21" s="458"/>
    </row>
    <row r="22" spans="1:74" ht="23.45" customHeight="1">
      <c r="A22" s="280">
        <v>15</v>
      </c>
      <c r="B22" s="233" t="str">
        <f>IF(D22&amp;E22="","",COUNT(B$8:B21)+1)</f>
        <v/>
      </c>
      <c r="C22" s="515"/>
      <c r="D22" s="516"/>
      <c r="E22" s="516"/>
      <c r="F22" s="516"/>
      <c r="G22" s="517"/>
      <c r="H22" s="518"/>
      <c r="I22" s="519" t="str">
        <f t="shared" si="2"/>
        <v/>
      </c>
      <c r="J22" s="520"/>
      <c r="K22" s="521"/>
      <c r="L22" s="560"/>
      <c r="M22" s="560"/>
      <c r="N22" s="522"/>
      <c r="O22" s="561" t="str">
        <f t="shared" si="15"/>
        <v/>
      </c>
      <c r="P22" s="593" t="str">
        <f t="shared" si="16"/>
        <v/>
      </c>
      <c r="Q22" s="524"/>
      <c r="R22" s="525"/>
      <c r="S22" s="562"/>
      <c r="T22" s="527"/>
      <c r="U22" s="528"/>
      <c r="V22" s="529"/>
      <c r="W22" s="530"/>
      <c r="X22" s="563"/>
      <c r="Y22" s="532"/>
      <c r="Z22" s="528"/>
      <c r="AA22" s="533"/>
      <c r="AB22" s="534"/>
      <c r="AC22" s="535"/>
      <c r="AD22" s="536" t="str">
        <f t="shared" si="3"/>
        <v/>
      </c>
      <c r="AE22" s="195"/>
      <c r="AF22" s="196"/>
      <c r="AG22" s="197"/>
      <c r="AH22" s="215"/>
      <c r="AI22" s="199"/>
      <c r="AJ22" s="200"/>
      <c r="AK22" s="201"/>
      <c r="AL22" s="202"/>
      <c r="AM22" s="203"/>
      <c r="AN22" s="204"/>
      <c r="AO22" s="137"/>
      <c r="BB22" s="455" t="str">
        <f t="shared" si="4"/>
        <v/>
      </c>
      <c r="BC22" s="455" t="str">
        <f t="shared" si="5"/>
        <v/>
      </c>
      <c r="BD22" s="455" t="str">
        <f t="shared" si="6"/>
        <v/>
      </c>
      <c r="BE22" s="455" t="str">
        <f t="shared" si="7"/>
        <v/>
      </c>
      <c r="BF22" s="455"/>
      <c r="BG22" s="455" t="str">
        <f t="shared" si="8"/>
        <v/>
      </c>
      <c r="BH22" s="455" t="str">
        <f t="shared" si="9"/>
        <v/>
      </c>
      <c r="BI22" s="455" t="str">
        <f t="shared" si="10"/>
        <v/>
      </c>
      <c r="BJ22" s="455" t="str">
        <f t="shared" si="11"/>
        <v/>
      </c>
      <c r="BK22" s="455"/>
      <c r="BL22" s="459" t="str">
        <f t="shared" si="12"/>
        <v/>
      </c>
      <c r="BM22" s="459" t="str">
        <f t="shared" si="13"/>
        <v/>
      </c>
      <c r="BN22" s="454" t="str">
        <f t="shared" si="14"/>
        <v/>
      </c>
      <c r="BO22" s="455"/>
      <c r="BT22" s="458"/>
      <c r="BU22" s="458"/>
      <c r="BV22" s="458"/>
    </row>
    <row r="23" spans="1:74" ht="23.45" customHeight="1">
      <c r="A23" s="280">
        <v>16</v>
      </c>
      <c r="B23" s="234" t="str">
        <f>IF(D23&amp;E23="","",COUNT(B$8:B22)+1)</f>
        <v/>
      </c>
      <c r="C23" s="537"/>
      <c r="D23" s="538"/>
      <c r="E23" s="538"/>
      <c r="F23" s="538"/>
      <c r="G23" s="539"/>
      <c r="H23" s="540"/>
      <c r="I23" s="541" t="str">
        <f t="shared" si="2"/>
        <v/>
      </c>
      <c r="J23" s="542"/>
      <c r="K23" s="543"/>
      <c r="L23" s="543"/>
      <c r="M23" s="543"/>
      <c r="N23" s="544"/>
      <c r="O23" s="476" t="str">
        <f t="shared" si="15"/>
        <v/>
      </c>
      <c r="P23" s="591" t="str">
        <f t="shared" si="16"/>
        <v/>
      </c>
      <c r="Q23" s="545"/>
      <c r="R23" s="546"/>
      <c r="S23" s="547"/>
      <c r="T23" s="548"/>
      <c r="U23" s="549"/>
      <c r="V23" s="550"/>
      <c r="W23" s="551"/>
      <c r="X23" s="552"/>
      <c r="Y23" s="553"/>
      <c r="Z23" s="549"/>
      <c r="AA23" s="554"/>
      <c r="AB23" s="555"/>
      <c r="AC23" s="488"/>
      <c r="AD23" s="556" t="str">
        <f t="shared" si="3"/>
        <v/>
      </c>
      <c r="AE23" s="205"/>
      <c r="AF23" s="206"/>
      <c r="AG23" s="207"/>
      <c r="AH23" s="216"/>
      <c r="AI23" s="176"/>
      <c r="AJ23" s="209"/>
      <c r="AK23" s="210"/>
      <c r="AL23" s="211"/>
      <c r="AM23" s="132"/>
      <c r="AN23" s="212"/>
      <c r="AO23" s="213"/>
      <c r="BB23" s="455" t="str">
        <f t="shared" si="4"/>
        <v/>
      </c>
      <c r="BC23" s="455" t="str">
        <f t="shared" si="5"/>
        <v/>
      </c>
      <c r="BD23" s="455" t="str">
        <f t="shared" si="6"/>
        <v/>
      </c>
      <c r="BE23" s="455" t="str">
        <f t="shared" si="7"/>
        <v/>
      </c>
      <c r="BF23" s="455"/>
      <c r="BG23" s="455" t="str">
        <f t="shared" si="8"/>
        <v/>
      </c>
      <c r="BH23" s="455" t="str">
        <f t="shared" si="9"/>
        <v/>
      </c>
      <c r="BI23" s="455" t="str">
        <f t="shared" si="10"/>
        <v/>
      </c>
      <c r="BJ23" s="455" t="str">
        <f t="shared" si="11"/>
        <v/>
      </c>
      <c r="BK23" s="455"/>
      <c r="BL23" s="459" t="str">
        <f t="shared" si="12"/>
        <v/>
      </c>
      <c r="BM23" s="459" t="str">
        <f t="shared" si="13"/>
        <v/>
      </c>
      <c r="BN23" s="454" t="str">
        <f t="shared" si="14"/>
        <v/>
      </c>
      <c r="BO23" s="455"/>
      <c r="BT23" s="458"/>
      <c r="BU23" s="458"/>
      <c r="BV23" s="458"/>
    </row>
    <row r="24" spans="1:74" ht="23.45" customHeight="1">
      <c r="A24" s="280">
        <v>17</v>
      </c>
      <c r="B24" s="232" t="str">
        <f>IF(D24&amp;E24="","",COUNT(B$8:B23)+1)</f>
        <v/>
      </c>
      <c r="C24" s="490"/>
      <c r="D24" s="491"/>
      <c r="E24" s="491"/>
      <c r="F24" s="491"/>
      <c r="G24" s="492"/>
      <c r="H24" s="493"/>
      <c r="I24" s="494" t="str">
        <f t="shared" si="2"/>
        <v/>
      </c>
      <c r="J24" s="495"/>
      <c r="K24" s="496"/>
      <c r="L24" s="557"/>
      <c r="M24" s="557"/>
      <c r="N24" s="497"/>
      <c r="O24" s="498" t="str">
        <f t="shared" si="15"/>
        <v/>
      </c>
      <c r="P24" s="592" t="str">
        <f t="shared" si="16"/>
        <v/>
      </c>
      <c r="Q24" s="499"/>
      <c r="R24" s="500"/>
      <c r="S24" s="558"/>
      <c r="T24" s="502"/>
      <c r="U24" s="503"/>
      <c r="V24" s="504"/>
      <c r="W24" s="505"/>
      <c r="X24" s="559"/>
      <c r="Y24" s="507"/>
      <c r="Z24" s="503"/>
      <c r="AA24" s="508"/>
      <c r="AB24" s="509"/>
      <c r="AC24" s="510"/>
      <c r="AD24" s="511" t="str">
        <f t="shared" si="3"/>
        <v/>
      </c>
      <c r="AE24" s="183"/>
      <c r="AF24" s="184"/>
      <c r="AG24" s="185"/>
      <c r="AH24" s="214"/>
      <c r="AI24" s="187"/>
      <c r="AJ24" s="188"/>
      <c r="AK24" s="189"/>
      <c r="AL24" s="190"/>
      <c r="AM24" s="191"/>
      <c r="AN24" s="192"/>
      <c r="AO24" s="193"/>
      <c r="BB24" s="455" t="str">
        <f t="shared" si="4"/>
        <v/>
      </c>
      <c r="BC24" s="455" t="str">
        <f t="shared" si="5"/>
        <v/>
      </c>
      <c r="BD24" s="455" t="str">
        <f t="shared" si="6"/>
        <v/>
      </c>
      <c r="BE24" s="455" t="str">
        <f t="shared" si="7"/>
        <v/>
      </c>
      <c r="BF24" s="455"/>
      <c r="BG24" s="455" t="str">
        <f t="shared" si="8"/>
        <v/>
      </c>
      <c r="BH24" s="455" t="str">
        <f t="shared" si="9"/>
        <v/>
      </c>
      <c r="BI24" s="455" t="str">
        <f t="shared" si="10"/>
        <v/>
      </c>
      <c r="BJ24" s="455" t="str">
        <f t="shared" si="11"/>
        <v/>
      </c>
      <c r="BK24" s="455"/>
      <c r="BL24" s="459" t="str">
        <f t="shared" si="12"/>
        <v/>
      </c>
      <c r="BM24" s="459" t="str">
        <f t="shared" si="13"/>
        <v/>
      </c>
      <c r="BN24" s="454" t="str">
        <f t="shared" si="14"/>
        <v/>
      </c>
      <c r="BO24" s="455"/>
      <c r="BT24" s="458"/>
      <c r="BU24" s="458"/>
      <c r="BV24" s="458"/>
    </row>
    <row r="25" spans="1:74" ht="23.45" customHeight="1">
      <c r="A25" s="280">
        <v>18</v>
      </c>
      <c r="B25" s="232" t="str">
        <f>IF(D25&amp;E25="","",COUNT(B$8:B24)+1)</f>
        <v/>
      </c>
      <c r="C25" s="490"/>
      <c r="D25" s="491"/>
      <c r="E25" s="491"/>
      <c r="F25" s="491"/>
      <c r="G25" s="492"/>
      <c r="H25" s="493"/>
      <c r="I25" s="494" t="str">
        <f t="shared" si="2"/>
        <v/>
      </c>
      <c r="J25" s="495"/>
      <c r="K25" s="496"/>
      <c r="L25" s="557"/>
      <c r="M25" s="557"/>
      <c r="N25" s="497"/>
      <c r="O25" s="498" t="str">
        <f t="shared" si="15"/>
        <v/>
      </c>
      <c r="P25" s="592" t="str">
        <f t="shared" si="16"/>
        <v/>
      </c>
      <c r="Q25" s="499"/>
      <c r="R25" s="500"/>
      <c r="S25" s="558"/>
      <c r="T25" s="502"/>
      <c r="U25" s="503"/>
      <c r="V25" s="504"/>
      <c r="W25" s="505"/>
      <c r="X25" s="559"/>
      <c r="Y25" s="513"/>
      <c r="Z25" s="503"/>
      <c r="AA25" s="508"/>
      <c r="AB25" s="509"/>
      <c r="AC25" s="510"/>
      <c r="AD25" s="511" t="str">
        <f t="shared" si="3"/>
        <v/>
      </c>
      <c r="AE25" s="183"/>
      <c r="AF25" s="184"/>
      <c r="AG25" s="185"/>
      <c r="AH25" s="214"/>
      <c r="AI25" s="194"/>
      <c r="AJ25" s="188"/>
      <c r="AK25" s="189"/>
      <c r="AL25" s="190"/>
      <c r="AM25" s="191"/>
      <c r="AN25" s="192"/>
      <c r="AO25" s="193"/>
      <c r="BB25" s="455" t="str">
        <f t="shared" si="4"/>
        <v/>
      </c>
      <c r="BC25" s="455" t="str">
        <f t="shared" si="5"/>
        <v/>
      </c>
      <c r="BD25" s="455" t="str">
        <f t="shared" si="6"/>
        <v/>
      </c>
      <c r="BE25" s="455" t="str">
        <f t="shared" si="7"/>
        <v/>
      </c>
      <c r="BF25" s="455"/>
      <c r="BG25" s="455" t="str">
        <f t="shared" si="8"/>
        <v/>
      </c>
      <c r="BH25" s="455" t="str">
        <f t="shared" si="9"/>
        <v/>
      </c>
      <c r="BI25" s="455" t="str">
        <f t="shared" si="10"/>
        <v/>
      </c>
      <c r="BJ25" s="455" t="str">
        <f t="shared" si="11"/>
        <v/>
      </c>
      <c r="BK25" s="455"/>
      <c r="BL25" s="459" t="str">
        <f t="shared" si="12"/>
        <v/>
      </c>
      <c r="BM25" s="459" t="str">
        <f t="shared" si="13"/>
        <v/>
      </c>
      <c r="BN25" s="454" t="str">
        <f t="shared" si="14"/>
        <v/>
      </c>
      <c r="BO25" s="455"/>
      <c r="BT25" s="458"/>
      <c r="BU25" s="458"/>
      <c r="BV25" s="458"/>
    </row>
    <row r="26" spans="1:74" ht="23.45" customHeight="1">
      <c r="A26" s="280">
        <v>19</v>
      </c>
      <c r="B26" s="232" t="str">
        <f>IF(D26&amp;E26="","",COUNT(B$8:B25)+1)</f>
        <v/>
      </c>
      <c r="C26" s="490"/>
      <c r="D26" s="491"/>
      <c r="E26" s="491"/>
      <c r="F26" s="491"/>
      <c r="G26" s="492"/>
      <c r="H26" s="493"/>
      <c r="I26" s="494" t="str">
        <f t="shared" si="2"/>
        <v/>
      </c>
      <c r="J26" s="495"/>
      <c r="K26" s="496"/>
      <c r="L26" s="557"/>
      <c r="M26" s="557"/>
      <c r="N26" s="497"/>
      <c r="O26" s="498" t="str">
        <f t="shared" si="15"/>
        <v/>
      </c>
      <c r="P26" s="592" t="str">
        <f t="shared" si="16"/>
        <v/>
      </c>
      <c r="Q26" s="499"/>
      <c r="R26" s="500"/>
      <c r="S26" s="558"/>
      <c r="T26" s="502"/>
      <c r="U26" s="503"/>
      <c r="V26" s="504"/>
      <c r="W26" s="505"/>
      <c r="X26" s="559"/>
      <c r="Y26" s="513"/>
      <c r="Z26" s="503"/>
      <c r="AA26" s="508"/>
      <c r="AB26" s="509"/>
      <c r="AC26" s="510"/>
      <c r="AD26" s="511" t="str">
        <f t="shared" si="3"/>
        <v/>
      </c>
      <c r="AE26" s="183"/>
      <c r="AF26" s="184"/>
      <c r="AG26" s="185"/>
      <c r="AH26" s="214"/>
      <c r="AI26" s="194"/>
      <c r="AJ26" s="188"/>
      <c r="AK26" s="189"/>
      <c r="AL26" s="190"/>
      <c r="AM26" s="191"/>
      <c r="AN26" s="192"/>
      <c r="AO26" s="193"/>
      <c r="BB26" s="455" t="str">
        <f t="shared" si="4"/>
        <v/>
      </c>
      <c r="BC26" s="455" t="str">
        <f t="shared" si="5"/>
        <v/>
      </c>
      <c r="BD26" s="455" t="str">
        <f t="shared" si="6"/>
        <v/>
      </c>
      <c r="BE26" s="455" t="str">
        <f t="shared" si="7"/>
        <v/>
      </c>
      <c r="BF26" s="455"/>
      <c r="BG26" s="455" t="str">
        <f t="shared" si="8"/>
        <v/>
      </c>
      <c r="BH26" s="455" t="str">
        <f t="shared" si="9"/>
        <v/>
      </c>
      <c r="BI26" s="455" t="str">
        <f t="shared" si="10"/>
        <v/>
      </c>
      <c r="BJ26" s="455" t="str">
        <f t="shared" si="11"/>
        <v/>
      </c>
      <c r="BK26" s="455"/>
      <c r="BL26" s="459" t="str">
        <f t="shared" si="12"/>
        <v/>
      </c>
      <c r="BM26" s="459" t="str">
        <f t="shared" si="13"/>
        <v/>
      </c>
      <c r="BN26" s="454" t="str">
        <f t="shared" si="14"/>
        <v/>
      </c>
      <c r="BO26" s="455"/>
      <c r="BT26" s="458"/>
      <c r="BU26" s="458"/>
      <c r="BV26" s="458"/>
    </row>
    <row r="27" spans="1:74" ht="23.45" customHeight="1">
      <c r="A27" s="280">
        <v>20</v>
      </c>
      <c r="B27" s="233" t="str">
        <f>IF(D27&amp;E27="","",COUNT(B$8:B26)+1)</f>
        <v/>
      </c>
      <c r="C27" s="515"/>
      <c r="D27" s="516"/>
      <c r="E27" s="516"/>
      <c r="F27" s="516"/>
      <c r="G27" s="517"/>
      <c r="H27" s="518"/>
      <c r="I27" s="519" t="str">
        <f t="shared" si="2"/>
        <v/>
      </c>
      <c r="J27" s="520"/>
      <c r="K27" s="521"/>
      <c r="L27" s="560"/>
      <c r="M27" s="560"/>
      <c r="N27" s="522"/>
      <c r="O27" s="561" t="str">
        <f t="shared" si="15"/>
        <v/>
      </c>
      <c r="P27" s="593" t="str">
        <f t="shared" si="16"/>
        <v/>
      </c>
      <c r="Q27" s="524"/>
      <c r="R27" s="525"/>
      <c r="S27" s="562"/>
      <c r="T27" s="527"/>
      <c r="U27" s="528"/>
      <c r="V27" s="529"/>
      <c r="W27" s="530"/>
      <c r="X27" s="563"/>
      <c r="Y27" s="532"/>
      <c r="Z27" s="528"/>
      <c r="AA27" s="533"/>
      <c r="AB27" s="534"/>
      <c r="AC27" s="535"/>
      <c r="AD27" s="536" t="str">
        <f t="shared" si="3"/>
        <v/>
      </c>
      <c r="AE27" s="195"/>
      <c r="AF27" s="196"/>
      <c r="AG27" s="197"/>
      <c r="AH27" s="215"/>
      <c r="AI27" s="199"/>
      <c r="AJ27" s="200"/>
      <c r="AK27" s="201"/>
      <c r="AL27" s="202"/>
      <c r="AM27" s="203"/>
      <c r="AN27" s="204"/>
      <c r="AO27" s="137"/>
      <c r="BB27" s="455" t="str">
        <f t="shared" si="4"/>
        <v/>
      </c>
      <c r="BC27" s="455" t="str">
        <f t="shared" si="5"/>
        <v/>
      </c>
      <c r="BD27" s="455" t="str">
        <f t="shared" si="6"/>
        <v/>
      </c>
      <c r="BE27" s="455" t="str">
        <f t="shared" si="7"/>
        <v/>
      </c>
      <c r="BF27" s="455"/>
      <c r="BG27" s="455" t="str">
        <f t="shared" si="8"/>
        <v/>
      </c>
      <c r="BH27" s="455" t="str">
        <f t="shared" si="9"/>
        <v/>
      </c>
      <c r="BI27" s="455" t="str">
        <f t="shared" si="10"/>
        <v/>
      </c>
      <c r="BJ27" s="455" t="str">
        <f t="shared" si="11"/>
        <v/>
      </c>
      <c r="BK27" s="455"/>
      <c r="BL27" s="459" t="str">
        <f t="shared" si="12"/>
        <v/>
      </c>
      <c r="BM27" s="459" t="str">
        <f t="shared" si="13"/>
        <v/>
      </c>
      <c r="BN27" s="454" t="str">
        <f t="shared" si="14"/>
        <v/>
      </c>
      <c r="BO27" s="455"/>
      <c r="BT27" s="458"/>
      <c r="BU27" s="458"/>
      <c r="BV27" s="458"/>
    </row>
    <row r="28" spans="1:74" ht="23.45" customHeight="1">
      <c r="A28" s="280">
        <v>21</v>
      </c>
      <c r="B28" s="234" t="str">
        <f>IF(D28&amp;E28="","",COUNT(B$8:B27)+1)</f>
        <v/>
      </c>
      <c r="C28" s="537"/>
      <c r="D28" s="538"/>
      <c r="E28" s="538"/>
      <c r="F28" s="538"/>
      <c r="G28" s="539"/>
      <c r="H28" s="540"/>
      <c r="I28" s="541" t="str">
        <f t="shared" si="2"/>
        <v/>
      </c>
      <c r="J28" s="542"/>
      <c r="K28" s="543"/>
      <c r="L28" s="543"/>
      <c r="M28" s="543"/>
      <c r="N28" s="544"/>
      <c r="O28" s="476" t="str">
        <f t="shared" si="15"/>
        <v/>
      </c>
      <c r="P28" s="591" t="str">
        <f t="shared" si="16"/>
        <v/>
      </c>
      <c r="Q28" s="545"/>
      <c r="R28" s="546"/>
      <c r="S28" s="547"/>
      <c r="T28" s="548"/>
      <c r="U28" s="549"/>
      <c r="V28" s="550"/>
      <c r="W28" s="551"/>
      <c r="X28" s="552"/>
      <c r="Y28" s="553"/>
      <c r="Z28" s="549"/>
      <c r="AA28" s="554"/>
      <c r="AB28" s="555"/>
      <c r="AC28" s="488"/>
      <c r="AD28" s="556" t="str">
        <f t="shared" si="3"/>
        <v/>
      </c>
      <c r="AE28" s="205"/>
      <c r="AF28" s="206"/>
      <c r="AG28" s="207"/>
      <c r="AH28" s="216"/>
      <c r="AI28" s="176"/>
      <c r="AJ28" s="209"/>
      <c r="AK28" s="210"/>
      <c r="AL28" s="211"/>
      <c r="AM28" s="132"/>
      <c r="AN28" s="212"/>
      <c r="AO28" s="213"/>
      <c r="BB28" s="455" t="str">
        <f t="shared" si="4"/>
        <v/>
      </c>
      <c r="BC28" s="455" t="str">
        <f t="shared" si="5"/>
        <v/>
      </c>
      <c r="BD28" s="455" t="str">
        <f t="shared" si="6"/>
        <v/>
      </c>
      <c r="BE28" s="455" t="str">
        <f t="shared" si="7"/>
        <v/>
      </c>
      <c r="BF28" s="455"/>
      <c r="BG28" s="455" t="str">
        <f t="shared" si="8"/>
        <v/>
      </c>
      <c r="BH28" s="455" t="str">
        <f t="shared" si="9"/>
        <v/>
      </c>
      <c r="BI28" s="455" t="str">
        <f t="shared" si="10"/>
        <v/>
      </c>
      <c r="BJ28" s="455" t="str">
        <f t="shared" si="11"/>
        <v/>
      </c>
      <c r="BK28" s="455"/>
      <c r="BL28" s="459" t="str">
        <f t="shared" si="12"/>
        <v/>
      </c>
      <c r="BM28" s="459" t="str">
        <f t="shared" si="13"/>
        <v/>
      </c>
      <c r="BN28" s="454" t="str">
        <f t="shared" si="14"/>
        <v/>
      </c>
      <c r="BO28" s="455"/>
      <c r="BT28" s="458"/>
      <c r="BU28" s="458"/>
      <c r="BV28" s="458"/>
    </row>
    <row r="29" spans="1:74" ht="23.45" customHeight="1">
      <c r="A29" s="280">
        <v>22</v>
      </c>
      <c r="B29" s="232" t="str">
        <f>IF(D29&amp;E29="","",COUNT(B$8:B28)+1)</f>
        <v/>
      </c>
      <c r="C29" s="490"/>
      <c r="D29" s="491"/>
      <c r="E29" s="491"/>
      <c r="F29" s="491"/>
      <c r="G29" s="492"/>
      <c r="H29" s="493"/>
      <c r="I29" s="494" t="str">
        <f t="shared" si="2"/>
        <v/>
      </c>
      <c r="J29" s="495"/>
      <c r="K29" s="496"/>
      <c r="L29" s="557"/>
      <c r="M29" s="557"/>
      <c r="N29" s="497"/>
      <c r="O29" s="498" t="str">
        <f t="shared" si="15"/>
        <v/>
      </c>
      <c r="P29" s="592" t="str">
        <f t="shared" si="16"/>
        <v/>
      </c>
      <c r="Q29" s="499"/>
      <c r="R29" s="500"/>
      <c r="S29" s="558"/>
      <c r="T29" s="502"/>
      <c r="U29" s="503"/>
      <c r="V29" s="504"/>
      <c r="W29" s="505"/>
      <c r="X29" s="559"/>
      <c r="Y29" s="507"/>
      <c r="Z29" s="503"/>
      <c r="AA29" s="508"/>
      <c r="AB29" s="509"/>
      <c r="AC29" s="510"/>
      <c r="AD29" s="511" t="str">
        <f t="shared" si="3"/>
        <v/>
      </c>
      <c r="AE29" s="183"/>
      <c r="AF29" s="184"/>
      <c r="AG29" s="185"/>
      <c r="AH29" s="214"/>
      <c r="AI29" s="187"/>
      <c r="AJ29" s="188"/>
      <c r="AK29" s="189"/>
      <c r="AL29" s="190"/>
      <c r="AM29" s="191"/>
      <c r="AN29" s="192"/>
      <c r="AO29" s="193"/>
      <c r="BB29" s="455" t="str">
        <f t="shared" si="4"/>
        <v/>
      </c>
      <c r="BC29" s="455" t="str">
        <f t="shared" si="5"/>
        <v/>
      </c>
      <c r="BD29" s="455" t="str">
        <f t="shared" si="6"/>
        <v/>
      </c>
      <c r="BE29" s="455" t="str">
        <f t="shared" si="7"/>
        <v/>
      </c>
      <c r="BF29" s="455"/>
      <c r="BG29" s="455" t="str">
        <f t="shared" si="8"/>
        <v/>
      </c>
      <c r="BH29" s="455" t="str">
        <f t="shared" si="9"/>
        <v/>
      </c>
      <c r="BI29" s="455" t="str">
        <f t="shared" si="10"/>
        <v/>
      </c>
      <c r="BJ29" s="455" t="str">
        <f t="shared" si="11"/>
        <v/>
      </c>
      <c r="BK29" s="455"/>
      <c r="BL29" s="459" t="str">
        <f t="shared" si="12"/>
        <v/>
      </c>
      <c r="BM29" s="459" t="str">
        <f t="shared" si="13"/>
        <v/>
      </c>
      <c r="BN29" s="454" t="str">
        <f t="shared" si="14"/>
        <v/>
      </c>
      <c r="BO29" s="455"/>
      <c r="BT29" s="458"/>
      <c r="BU29" s="458"/>
      <c r="BV29" s="458"/>
    </row>
    <row r="30" spans="1:74" ht="23.45" customHeight="1">
      <c r="A30" s="280">
        <v>23</v>
      </c>
      <c r="B30" s="232" t="str">
        <f>IF(D30&amp;E30="","",COUNT(B$8:B29)+1)</f>
        <v/>
      </c>
      <c r="C30" s="490"/>
      <c r="D30" s="491"/>
      <c r="E30" s="491"/>
      <c r="F30" s="491"/>
      <c r="G30" s="492"/>
      <c r="H30" s="493"/>
      <c r="I30" s="494" t="str">
        <f t="shared" si="2"/>
        <v/>
      </c>
      <c r="J30" s="495"/>
      <c r="K30" s="496"/>
      <c r="L30" s="557"/>
      <c r="M30" s="557"/>
      <c r="N30" s="497"/>
      <c r="O30" s="498" t="str">
        <f t="shared" si="15"/>
        <v/>
      </c>
      <c r="P30" s="592" t="str">
        <f t="shared" si="16"/>
        <v/>
      </c>
      <c r="Q30" s="499"/>
      <c r="R30" s="500"/>
      <c r="S30" s="558"/>
      <c r="T30" s="502"/>
      <c r="U30" s="503"/>
      <c r="V30" s="504"/>
      <c r="W30" s="505"/>
      <c r="X30" s="559"/>
      <c r="Y30" s="513"/>
      <c r="Z30" s="503"/>
      <c r="AA30" s="508"/>
      <c r="AB30" s="509"/>
      <c r="AC30" s="510"/>
      <c r="AD30" s="511" t="str">
        <f t="shared" si="3"/>
        <v/>
      </c>
      <c r="AE30" s="183"/>
      <c r="AF30" s="184"/>
      <c r="AG30" s="185"/>
      <c r="AH30" s="214"/>
      <c r="AI30" s="194"/>
      <c r="AJ30" s="188"/>
      <c r="AK30" s="189"/>
      <c r="AL30" s="190"/>
      <c r="AM30" s="191"/>
      <c r="AN30" s="192"/>
      <c r="AO30" s="193"/>
      <c r="BB30" s="455" t="str">
        <f t="shared" si="4"/>
        <v/>
      </c>
      <c r="BC30" s="455" t="str">
        <f t="shared" si="5"/>
        <v/>
      </c>
      <c r="BD30" s="455" t="str">
        <f t="shared" si="6"/>
        <v/>
      </c>
      <c r="BE30" s="455" t="str">
        <f t="shared" si="7"/>
        <v/>
      </c>
      <c r="BF30" s="455"/>
      <c r="BG30" s="455" t="str">
        <f t="shared" si="8"/>
        <v/>
      </c>
      <c r="BH30" s="455" t="str">
        <f t="shared" si="9"/>
        <v/>
      </c>
      <c r="BI30" s="455" t="str">
        <f t="shared" si="10"/>
        <v/>
      </c>
      <c r="BJ30" s="455" t="str">
        <f t="shared" si="11"/>
        <v/>
      </c>
      <c r="BK30" s="455"/>
      <c r="BL30" s="459" t="str">
        <f t="shared" si="12"/>
        <v/>
      </c>
      <c r="BM30" s="459" t="str">
        <f t="shared" si="13"/>
        <v/>
      </c>
      <c r="BN30" s="454" t="str">
        <f t="shared" si="14"/>
        <v/>
      </c>
      <c r="BO30" s="455"/>
      <c r="BT30" s="458"/>
      <c r="BU30" s="458"/>
      <c r="BV30" s="458"/>
    </row>
    <row r="31" spans="1:74" ht="23.45" customHeight="1">
      <c r="A31" s="280">
        <v>24</v>
      </c>
      <c r="B31" s="232" t="str">
        <f>IF(D31&amp;E31="","",COUNT(B$8:B30)+1)</f>
        <v/>
      </c>
      <c r="C31" s="490"/>
      <c r="D31" s="491"/>
      <c r="E31" s="491"/>
      <c r="F31" s="491"/>
      <c r="G31" s="492"/>
      <c r="H31" s="493"/>
      <c r="I31" s="494" t="str">
        <f t="shared" si="2"/>
        <v/>
      </c>
      <c r="J31" s="495"/>
      <c r="K31" s="496"/>
      <c r="L31" s="557"/>
      <c r="M31" s="557"/>
      <c r="N31" s="497"/>
      <c r="O31" s="498" t="str">
        <f t="shared" si="15"/>
        <v/>
      </c>
      <c r="P31" s="592" t="str">
        <f t="shared" si="16"/>
        <v/>
      </c>
      <c r="Q31" s="499"/>
      <c r="R31" s="500"/>
      <c r="S31" s="558"/>
      <c r="T31" s="502"/>
      <c r="U31" s="503"/>
      <c r="V31" s="504"/>
      <c r="W31" s="505"/>
      <c r="X31" s="559"/>
      <c r="Y31" s="513"/>
      <c r="Z31" s="503"/>
      <c r="AA31" s="508"/>
      <c r="AB31" s="509"/>
      <c r="AC31" s="510"/>
      <c r="AD31" s="511" t="str">
        <f t="shared" si="3"/>
        <v/>
      </c>
      <c r="AE31" s="183"/>
      <c r="AF31" s="184"/>
      <c r="AG31" s="185"/>
      <c r="AH31" s="214"/>
      <c r="AI31" s="194"/>
      <c r="AJ31" s="188"/>
      <c r="AK31" s="189"/>
      <c r="AL31" s="190"/>
      <c r="AM31" s="191"/>
      <c r="AN31" s="192"/>
      <c r="AO31" s="193"/>
      <c r="BB31" s="455" t="str">
        <f t="shared" si="4"/>
        <v/>
      </c>
      <c r="BC31" s="455" t="str">
        <f t="shared" si="5"/>
        <v/>
      </c>
      <c r="BD31" s="455" t="str">
        <f t="shared" si="6"/>
        <v/>
      </c>
      <c r="BE31" s="455" t="str">
        <f t="shared" si="7"/>
        <v/>
      </c>
      <c r="BF31" s="455"/>
      <c r="BG31" s="455" t="str">
        <f t="shared" si="8"/>
        <v/>
      </c>
      <c r="BH31" s="455" t="str">
        <f t="shared" si="9"/>
        <v/>
      </c>
      <c r="BI31" s="455" t="str">
        <f t="shared" si="10"/>
        <v/>
      </c>
      <c r="BJ31" s="455" t="str">
        <f t="shared" si="11"/>
        <v/>
      </c>
      <c r="BK31" s="455"/>
      <c r="BL31" s="459" t="str">
        <f t="shared" si="12"/>
        <v/>
      </c>
      <c r="BM31" s="459" t="str">
        <f t="shared" si="13"/>
        <v/>
      </c>
      <c r="BN31" s="454" t="str">
        <f t="shared" si="14"/>
        <v/>
      </c>
      <c r="BO31" s="455"/>
      <c r="BT31" s="458"/>
      <c r="BU31" s="458"/>
      <c r="BV31" s="458"/>
    </row>
    <row r="32" spans="1:74" ht="23.45" customHeight="1">
      <c r="A32" s="280">
        <v>25</v>
      </c>
      <c r="B32" s="233" t="str">
        <f>IF(D32&amp;E32="","",COUNT(B$8:B31)+1)</f>
        <v/>
      </c>
      <c r="C32" s="515"/>
      <c r="D32" s="516"/>
      <c r="E32" s="516"/>
      <c r="F32" s="516"/>
      <c r="G32" s="517"/>
      <c r="H32" s="518"/>
      <c r="I32" s="519" t="str">
        <f t="shared" si="2"/>
        <v/>
      </c>
      <c r="J32" s="520"/>
      <c r="K32" s="521"/>
      <c r="L32" s="560"/>
      <c r="M32" s="560"/>
      <c r="N32" s="522"/>
      <c r="O32" s="561" t="str">
        <f t="shared" si="15"/>
        <v/>
      </c>
      <c r="P32" s="593" t="str">
        <f t="shared" si="16"/>
        <v/>
      </c>
      <c r="Q32" s="524"/>
      <c r="R32" s="525"/>
      <c r="S32" s="562"/>
      <c r="T32" s="527"/>
      <c r="U32" s="528"/>
      <c r="V32" s="529"/>
      <c r="W32" s="530"/>
      <c r="X32" s="563"/>
      <c r="Y32" s="532"/>
      <c r="Z32" s="528"/>
      <c r="AA32" s="533"/>
      <c r="AB32" s="534"/>
      <c r="AC32" s="535"/>
      <c r="AD32" s="536" t="str">
        <f t="shared" si="3"/>
        <v/>
      </c>
      <c r="AE32" s="195"/>
      <c r="AF32" s="196"/>
      <c r="AG32" s="197"/>
      <c r="AH32" s="215"/>
      <c r="AI32" s="199"/>
      <c r="AJ32" s="200"/>
      <c r="AK32" s="201"/>
      <c r="AL32" s="202"/>
      <c r="AM32" s="203"/>
      <c r="AN32" s="204"/>
      <c r="AO32" s="137"/>
      <c r="BB32" s="455" t="str">
        <f t="shared" si="4"/>
        <v/>
      </c>
      <c r="BC32" s="455" t="str">
        <f t="shared" si="5"/>
        <v/>
      </c>
      <c r="BD32" s="455" t="str">
        <f t="shared" si="6"/>
        <v/>
      </c>
      <c r="BE32" s="455" t="str">
        <f t="shared" si="7"/>
        <v/>
      </c>
      <c r="BF32" s="455"/>
      <c r="BG32" s="455" t="str">
        <f t="shared" si="8"/>
        <v/>
      </c>
      <c r="BH32" s="455" t="str">
        <f t="shared" si="9"/>
        <v/>
      </c>
      <c r="BI32" s="455" t="str">
        <f t="shared" si="10"/>
        <v/>
      </c>
      <c r="BJ32" s="455" t="str">
        <f t="shared" si="11"/>
        <v/>
      </c>
      <c r="BK32" s="455"/>
      <c r="BL32" s="459" t="str">
        <f t="shared" si="12"/>
        <v/>
      </c>
      <c r="BM32" s="459" t="str">
        <f t="shared" si="13"/>
        <v/>
      </c>
      <c r="BN32" s="454" t="str">
        <f t="shared" si="14"/>
        <v/>
      </c>
      <c r="BO32" s="455"/>
      <c r="BT32" s="458"/>
      <c r="BU32" s="458"/>
      <c r="BV32" s="458"/>
    </row>
    <row r="33" spans="1:74" ht="23.45" customHeight="1">
      <c r="A33" s="280">
        <v>26</v>
      </c>
      <c r="B33" s="234" t="str">
        <f>IF(D33&amp;E33="","",COUNT(B$8:B32)+1)</f>
        <v/>
      </c>
      <c r="C33" s="537"/>
      <c r="D33" s="538"/>
      <c r="E33" s="538"/>
      <c r="F33" s="538"/>
      <c r="G33" s="539"/>
      <c r="H33" s="540"/>
      <c r="I33" s="541" t="str">
        <f t="shared" si="2"/>
        <v/>
      </c>
      <c r="J33" s="542"/>
      <c r="K33" s="543"/>
      <c r="L33" s="543"/>
      <c r="M33" s="543"/>
      <c r="N33" s="544"/>
      <c r="O33" s="476" t="str">
        <f t="shared" si="15"/>
        <v/>
      </c>
      <c r="P33" s="591" t="str">
        <f t="shared" si="16"/>
        <v/>
      </c>
      <c r="Q33" s="545"/>
      <c r="R33" s="546"/>
      <c r="S33" s="547"/>
      <c r="T33" s="548"/>
      <c r="U33" s="549"/>
      <c r="V33" s="550"/>
      <c r="W33" s="551"/>
      <c r="X33" s="552"/>
      <c r="Y33" s="553"/>
      <c r="Z33" s="549"/>
      <c r="AA33" s="554"/>
      <c r="AB33" s="555"/>
      <c r="AC33" s="488"/>
      <c r="AD33" s="556" t="str">
        <f t="shared" si="3"/>
        <v/>
      </c>
      <c r="AE33" s="205"/>
      <c r="AF33" s="206"/>
      <c r="AG33" s="207"/>
      <c r="AH33" s="216"/>
      <c r="AI33" s="176"/>
      <c r="AJ33" s="209"/>
      <c r="AK33" s="210"/>
      <c r="AL33" s="211"/>
      <c r="AM33" s="132"/>
      <c r="AN33" s="212"/>
      <c r="AO33" s="213"/>
      <c r="BB33" s="455" t="str">
        <f t="shared" si="4"/>
        <v/>
      </c>
      <c r="BC33" s="455" t="str">
        <f t="shared" si="5"/>
        <v/>
      </c>
      <c r="BD33" s="455" t="str">
        <f t="shared" si="6"/>
        <v/>
      </c>
      <c r="BE33" s="455" t="str">
        <f t="shared" si="7"/>
        <v/>
      </c>
      <c r="BF33" s="455"/>
      <c r="BG33" s="455" t="str">
        <f t="shared" si="8"/>
        <v/>
      </c>
      <c r="BH33" s="455" t="str">
        <f t="shared" si="9"/>
        <v/>
      </c>
      <c r="BI33" s="455" t="str">
        <f t="shared" si="10"/>
        <v/>
      </c>
      <c r="BJ33" s="455" t="str">
        <f t="shared" si="11"/>
        <v/>
      </c>
      <c r="BK33" s="455"/>
      <c r="BL33" s="459" t="str">
        <f t="shared" si="12"/>
        <v/>
      </c>
      <c r="BM33" s="459" t="str">
        <f t="shared" si="13"/>
        <v/>
      </c>
      <c r="BN33" s="454" t="str">
        <f t="shared" si="14"/>
        <v/>
      </c>
      <c r="BO33" s="455"/>
      <c r="BT33" s="458"/>
      <c r="BU33" s="458"/>
      <c r="BV33" s="458"/>
    </row>
    <row r="34" spans="1:74" ht="23.45" customHeight="1">
      <c r="A34" s="280">
        <v>27</v>
      </c>
      <c r="B34" s="232" t="str">
        <f>IF(D34&amp;E34="","",COUNT(B$8:B33)+1)</f>
        <v/>
      </c>
      <c r="C34" s="490"/>
      <c r="D34" s="491"/>
      <c r="E34" s="491"/>
      <c r="F34" s="491"/>
      <c r="G34" s="492"/>
      <c r="H34" s="493"/>
      <c r="I34" s="494" t="str">
        <f t="shared" si="2"/>
        <v/>
      </c>
      <c r="J34" s="495"/>
      <c r="K34" s="496"/>
      <c r="L34" s="557"/>
      <c r="M34" s="557"/>
      <c r="N34" s="497"/>
      <c r="O34" s="498" t="str">
        <f t="shared" si="15"/>
        <v/>
      </c>
      <c r="P34" s="592" t="str">
        <f t="shared" si="16"/>
        <v/>
      </c>
      <c r="Q34" s="499"/>
      <c r="R34" s="500"/>
      <c r="S34" s="558"/>
      <c r="T34" s="502"/>
      <c r="U34" s="503"/>
      <c r="V34" s="504"/>
      <c r="W34" s="505"/>
      <c r="X34" s="559"/>
      <c r="Y34" s="507"/>
      <c r="Z34" s="503"/>
      <c r="AA34" s="508"/>
      <c r="AB34" s="509"/>
      <c r="AC34" s="510"/>
      <c r="AD34" s="511" t="str">
        <f t="shared" si="3"/>
        <v/>
      </c>
      <c r="AE34" s="183"/>
      <c r="AF34" s="184"/>
      <c r="AG34" s="185"/>
      <c r="AH34" s="214"/>
      <c r="AI34" s="187"/>
      <c r="AJ34" s="188"/>
      <c r="AK34" s="189"/>
      <c r="AL34" s="190"/>
      <c r="AM34" s="191"/>
      <c r="AN34" s="192"/>
      <c r="AO34" s="193"/>
      <c r="BB34" s="455" t="str">
        <f t="shared" si="4"/>
        <v/>
      </c>
      <c r="BC34" s="455" t="str">
        <f t="shared" si="5"/>
        <v/>
      </c>
      <c r="BD34" s="455" t="str">
        <f t="shared" si="6"/>
        <v/>
      </c>
      <c r="BE34" s="455" t="str">
        <f t="shared" si="7"/>
        <v/>
      </c>
      <c r="BF34" s="455"/>
      <c r="BG34" s="455" t="str">
        <f t="shared" si="8"/>
        <v/>
      </c>
      <c r="BH34" s="455" t="str">
        <f t="shared" si="9"/>
        <v/>
      </c>
      <c r="BI34" s="455" t="str">
        <f t="shared" si="10"/>
        <v/>
      </c>
      <c r="BJ34" s="455" t="str">
        <f t="shared" si="11"/>
        <v/>
      </c>
      <c r="BK34" s="455"/>
      <c r="BL34" s="459" t="str">
        <f t="shared" si="12"/>
        <v/>
      </c>
      <c r="BM34" s="459" t="str">
        <f t="shared" si="13"/>
        <v/>
      </c>
      <c r="BN34" s="454" t="str">
        <f t="shared" si="14"/>
        <v/>
      </c>
      <c r="BO34" s="455"/>
      <c r="BT34" s="458"/>
      <c r="BU34" s="458"/>
      <c r="BV34" s="458"/>
    </row>
    <row r="35" spans="1:74" ht="23.45" customHeight="1">
      <c r="A35" s="280">
        <v>28</v>
      </c>
      <c r="B35" s="232" t="str">
        <f>IF(D35&amp;E35="","",COUNT(B$8:B34)+1)</f>
        <v/>
      </c>
      <c r="C35" s="490"/>
      <c r="D35" s="491"/>
      <c r="E35" s="491"/>
      <c r="F35" s="491"/>
      <c r="G35" s="492"/>
      <c r="H35" s="493"/>
      <c r="I35" s="494" t="str">
        <f t="shared" si="2"/>
        <v/>
      </c>
      <c r="J35" s="495"/>
      <c r="K35" s="496"/>
      <c r="L35" s="557"/>
      <c r="M35" s="557"/>
      <c r="N35" s="497"/>
      <c r="O35" s="498" t="str">
        <f t="shared" si="15"/>
        <v/>
      </c>
      <c r="P35" s="592" t="str">
        <f t="shared" si="16"/>
        <v/>
      </c>
      <c r="Q35" s="499"/>
      <c r="R35" s="500"/>
      <c r="S35" s="558"/>
      <c r="T35" s="502"/>
      <c r="U35" s="503"/>
      <c r="V35" s="504"/>
      <c r="W35" s="505"/>
      <c r="X35" s="559"/>
      <c r="Y35" s="513"/>
      <c r="Z35" s="503"/>
      <c r="AA35" s="508"/>
      <c r="AB35" s="509"/>
      <c r="AC35" s="510"/>
      <c r="AD35" s="511" t="str">
        <f t="shared" si="3"/>
        <v/>
      </c>
      <c r="AE35" s="183"/>
      <c r="AF35" s="184"/>
      <c r="AG35" s="185"/>
      <c r="AH35" s="214"/>
      <c r="AI35" s="194"/>
      <c r="AJ35" s="188"/>
      <c r="AK35" s="189"/>
      <c r="AL35" s="190"/>
      <c r="AM35" s="191"/>
      <c r="AN35" s="192"/>
      <c r="AO35" s="193"/>
      <c r="BB35" s="455" t="str">
        <f t="shared" si="4"/>
        <v/>
      </c>
      <c r="BC35" s="455" t="str">
        <f t="shared" si="5"/>
        <v/>
      </c>
      <c r="BD35" s="455" t="str">
        <f t="shared" si="6"/>
        <v/>
      </c>
      <c r="BE35" s="455" t="str">
        <f t="shared" si="7"/>
        <v/>
      </c>
      <c r="BF35" s="455"/>
      <c r="BG35" s="455" t="str">
        <f t="shared" si="8"/>
        <v/>
      </c>
      <c r="BH35" s="455" t="str">
        <f t="shared" si="9"/>
        <v/>
      </c>
      <c r="BI35" s="455" t="str">
        <f t="shared" si="10"/>
        <v/>
      </c>
      <c r="BJ35" s="455" t="str">
        <f t="shared" si="11"/>
        <v/>
      </c>
      <c r="BK35" s="455"/>
      <c r="BL35" s="459" t="str">
        <f t="shared" si="12"/>
        <v/>
      </c>
      <c r="BM35" s="459" t="str">
        <f t="shared" si="13"/>
        <v/>
      </c>
      <c r="BN35" s="454" t="str">
        <f t="shared" si="14"/>
        <v/>
      </c>
      <c r="BO35" s="455"/>
      <c r="BT35" s="458"/>
      <c r="BU35" s="458"/>
      <c r="BV35" s="458"/>
    </row>
    <row r="36" spans="1:74" ht="23.45" customHeight="1">
      <c r="A36" s="280">
        <v>29</v>
      </c>
      <c r="B36" s="232" t="str">
        <f>IF(D36&amp;E36="","",COUNT(B$8:B35)+1)</f>
        <v/>
      </c>
      <c r="C36" s="490"/>
      <c r="D36" s="491"/>
      <c r="E36" s="491"/>
      <c r="F36" s="491"/>
      <c r="G36" s="492"/>
      <c r="H36" s="493"/>
      <c r="I36" s="564" t="str">
        <f t="shared" ref="I36:I57" si="17">IF(D36="","","中学")</f>
        <v/>
      </c>
      <c r="J36" s="495"/>
      <c r="K36" s="496"/>
      <c r="L36" s="557"/>
      <c r="M36" s="557"/>
      <c r="N36" s="497"/>
      <c r="O36" s="498" t="str">
        <f t="shared" si="15"/>
        <v/>
      </c>
      <c r="P36" s="592" t="str">
        <f t="shared" si="16"/>
        <v/>
      </c>
      <c r="Q36" s="499"/>
      <c r="R36" s="500"/>
      <c r="S36" s="558"/>
      <c r="T36" s="502"/>
      <c r="U36" s="503"/>
      <c r="V36" s="504"/>
      <c r="W36" s="505"/>
      <c r="X36" s="559"/>
      <c r="Y36" s="513"/>
      <c r="Z36" s="503"/>
      <c r="AA36" s="508"/>
      <c r="AB36" s="509"/>
      <c r="AC36" s="510"/>
      <c r="AD36" s="511" t="str">
        <f t="shared" si="3"/>
        <v/>
      </c>
      <c r="AE36" s="183"/>
      <c r="AF36" s="184"/>
      <c r="AG36" s="185"/>
      <c r="AH36" s="214"/>
      <c r="AI36" s="194"/>
      <c r="AJ36" s="188"/>
      <c r="AK36" s="189"/>
      <c r="AL36" s="190"/>
      <c r="AM36" s="191"/>
      <c r="AN36" s="192"/>
      <c r="AO36" s="193"/>
      <c r="BB36" s="455" t="str">
        <f t="shared" si="4"/>
        <v/>
      </c>
      <c r="BC36" s="455" t="str">
        <f t="shared" si="5"/>
        <v/>
      </c>
      <c r="BD36" s="455" t="str">
        <f t="shared" si="6"/>
        <v/>
      </c>
      <c r="BE36" s="455" t="str">
        <f t="shared" si="7"/>
        <v/>
      </c>
      <c r="BF36" s="455"/>
      <c r="BG36" s="455" t="str">
        <f t="shared" si="8"/>
        <v/>
      </c>
      <c r="BH36" s="455" t="str">
        <f t="shared" si="9"/>
        <v/>
      </c>
      <c r="BI36" s="455" t="str">
        <f t="shared" si="10"/>
        <v/>
      </c>
      <c r="BJ36" s="455" t="str">
        <f t="shared" si="11"/>
        <v/>
      </c>
      <c r="BK36" s="455"/>
      <c r="BL36" s="459" t="str">
        <f t="shared" si="12"/>
        <v/>
      </c>
      <c r="BM36" s="459" t="str">
        <f t="shared" si="13"/>
        <v/>
      </c>
      <c r="BN36" s="454" t="str">
        <f t="shared" si="14"/>
        <v/>
      </c>
      <c r="BO36" s="455"/>
      <c r="BT36" s="458"/>
      <c r="BU36" s="458"/>
      <c r="BV36" s="458"/>
    </row>
    <row r="37" spans="1:74" ht="23.45" customHeight="1">
      <c r="A37" s="280">
        <v>30</v>
      </c>
      <c r="B37" s="233" t="str">
        <f>IF(D37&amp;E37="","",COUNT(B$8:B36)+1)</f>
        <v/>
      </c>
      <c r="C37" s="515"/>
      <c r="D37" s="516"/>
      <c r="E37" s="516"/>
      <c r="F37" s="516"/>
      <c r="G37" s="517"/>
      <c r="H37" s="518"/>
      <c r="I37" s="565" t="str">
        <f t="shared" si="17"/>
        <v/>
      </c>
      <c r="J37" s="520"/>
      <c r="K37" s="521"/>
      <c r="L37" s="560"/>
      <c r="M37" s="560"/>
      <c r="N37" s="522"/>
      <c r="O37" s="561" t="str">
        <f t="shared" si="15"/>
        <v/>
      </c>
      <c r="P37" s="593" t="str">
        <f t="shared" si="16"/>
        <v/>
      </c>
      <c r="Q37" s="524"/>
      <c r="R37" s="525"/>
      <c r="S37" s="562"/>
      <c r="T37" s="527"/>
      <c r="U37" s="528"/>
      <c r="V37" s="529"/>
      <c r="W37" s="530"/>
      <c r="X37" s="563"/>
      <c r="Y37" s="532"/>
      <c r="Z37" s="528"/>
      <c r="AA37" s="533"/>
      <c r="AB37" s="534"/>
      <c r="AC37" s="535"/>
      <c r="AD37" s="536" t="str">
        <f t="shared" si="3"/>
        <v/>
      </c>
      <c r="AE37" s="195"/>
      <c r="AF37" s="196"/>
      <c r="AG37" s="197"/>
      <c r="AH37" s="215"/>
      <c r="AI37" s="199"/>
      <c r="AJ37" s="200"/>
      <c r="AK37" s="201"/>
      <c r="AL37" s="202"/>
      <c r="AM37" s="203"/>
      <c r="AN37" s="204"/>
      <c r="AO37" s="137"/>
      <c r="BB37" s="455" t="str">
        <f t="shared" si="4"/>
        <v/>
      </c>
      <c r="BC37" s="455" t="str">
        <f t="shared" si="5"/>
        <v/>
      </c>
      <c r="BD37" s="455" t="str">
        <f t="shared" si="6"/>
        <v/>
      </c>
      <c r="BE37" s="455" t="str">
        <f t="shared" si="7"/>
        <v/>
      </c>
      <c r="BF37" s="455"/>
      <c r="BG37" s="455" t="str">
        <f t="shared" si="8"/>
        <v/>
      </c>
      <c r="BH37" s="455" t="str">
        <f t="shared" si="9"/>
        <v/>
      </c>
      <c r="BI37" s="455" t="str">
        <f t="shared" si="10"/>
        <v/>
      </c>
      <c r="BJ37" s="455" t="str">
        <f t="shared" si="11"/>
        <v/>
      </c>
      <c r="BK37" s="455"/>
      <c r="BL37" s="459" t="str">
        <f t="shared" si="12"/>
        <v/>
      </c>
      <c r="BM37" s="459" t="str">
        <f t="shared" si="13"/>
        <v/>
      </c>
      <c r="BN37" s="454" t="str">
        <f t="shared" si="14"/>
        <v/>
      </c>
      <c r="BO37" s="455"/>
      <c r="BT37" s="458"/>
      <c r="BU37" s="458"/>
      <c r="BV37" s="458"/>
    </row>
    <row r="38" spans="1:74" ht="23.45" customHeight="1">
      <c r="A38" s="280">
        <v>31</v>
      </c>
      <c r="B38" s="234" t="str">
        <f>IF(D38&amp;E38="","",COUNT(B$8:B37)+1)</f>
        <v/>
      </c>
      <c r="C38" s="537"/>
      <c r="D38" s="538"/>
      <c r="E38" s="538"/>
      <c r="F38" s="538"/>
      <c r="G38" s="539"/>
      <c r="H38" s="540"/>
      <c r="I38" s="566" t="str">
        <f t="shared" si="17"/>
        <v/>
      </c>
      <c r="J38" s="542"/>
      <c r="K38" s="543"/>
      <c r="L38" s="543"/>
      <c r="M38" s="543"/>
      <c r="N38" s="544"/>
      <c r="O38" s="476" t="str">
        <f t="shared" si="15"/>
        <v/>
      </c>
      <c r="P38" s="591" t="str">
        <f t="shared" si="16"/>
        <v/>
      </c>
      <c r="Q38" s="545"/>
      <c r="R38" s="546"/>
      <c r="S38" s="547"/>
      <c r="T38" s="548"/>
      <c r="U38" s="549"/>
      <c r="V38" s="550"/>
      <c r="W38" s="551"/>
      <c r="X38" s="552"/>
      <c r="Y38" s="553"/>
      <c r="Z38" s="549"/>
      <c r="AA38" s="554"/>
      <c r="AB38" s="555"/>
      <c r="AC38" s="488"/>
      <c r="AD38" s="556" t="str">
        <f t="shared" si="3"/>
        <v/>
      </c>
      <c r="AE38" s="205"/>
      <c r="AF38" s="206"/>
      <c r="AG38" s="207"/>
      <c r="AH38" s="216"/>
      <c r="AI38" s="176"/>
      <c r="AJ38" s="209"/>
      <c r="AK38" s="210"/>
      <c r="AL38" s="211"/>
      <c r="AM38" s="132"/>
      <c r="AN38" s="212"/>
      <c r="AO38" s="213"/>
      <c r="BB38" s="455" t="str">
        <f t="shared" si="4"/>
        <v/>
      </c>
      <c r="BC38" s="455" t="str">
        <f t="shared" si="5"/>
        <v/>
      </c>
      <c r="BD38" s="455" t="str">
        <f t="shared" si="6"/>
        <v/>
      </c>
      <c r="BE38" s="455" t="str">
        <f t="shared" si="7"/>
        <v/>
      </c>
      <c r="BF38" s="455"/>
      <c r="BG38" s="455" t="str">
        <f t="shared" si="8"/>
        <v/>
      </c>
      <c r="BH38" s="455" t="str">
        <f t="shared" si="9"/>
        <v/>
      </c>
      <c r="BI38" s="455" t="str">
        <f t="shared" si="10"/>
        <v/>
      </c>
      <c r="BJ38" s="455" t="str">
        <f t="shared" si="11"/>
        <v/>
      </c>
      <c r="BK38" s="455"/>
      <c r="BL38" s="459" t="str">
        <f t="shared" si="12"/>
        <v/>
      </c>
      <c r="BM38" s="459" t="str">
        <f t="shared" si="13"/>
        <v/>
      </c>
      <c r="BN38" s="454" t="str">
        <f t="shared" si="14"/>
        <v/>
      </c>
      <c r="BO38" s="455"/>
      <c r="BT38" s="458"/>
      <c r="BU38" s="458"/>
      <c r="BV38" s="458"/>
    </row>
    <row r="39" spans="1:74" ht="23.45" customHeight="1">
      <c r="A39" s="280">
        <v>32</v>
      </c>
      <c r="B39" s="232" t="str">
        <f>IF(D39&amp;E39="","",COUNT(B$8:B38)+1)</f>
        <v/>
      </c>
      <c r="C39" s="490"/>
      <c r="D39" s="491"/>
      <c r="E39" s="491"/>
      <c r="F39" s="491"/>
      <c r="G39" s="492"/>
      <c r="H39" s="493"/>
      <c r="I39" s="564" t="str">
        <f t="shared" si="17"/>
        <v/>
      </c>
      <c r="J39" s="495"/>
      <c r="K39" s="496"/>
      <c r="L39" s="557"/>
      <c r="M39" s="557"/>
      <c r="N39" s="497"/>
      <c r="O39" s="498" t="str">
        <f t="shared" si="15"/>
        <v/>
      </c>
      <c r="P39" s="592" t="str">
        <f t="shared" si="16"/>
        <v/>
      </c>
      <c r="Q39" s="499"/>
      <c r="R39" s="500"/>
      <c r="S39" s="558"/>
      <c r="T39" s="502"/>
      <c r="U39" s="503"/>
      <c r="V39" s="504"/>
      <c r="W39" s="505"/>
      <c r="X39" s="559"/>
      <c r="Y39" s="507"/>
      <c r="Z39" s="503"/>
      <c r="AA39" s="508"/>
      <c r="AB39" s="509"/>
      <c r="AC39" s="510"/>
      <c r="AD39" s="511" t="str">
        <f t="shared" si="3"/>
        <v/>
      </c>
      <c r="AE39" s="183"/>
      <c r="AF39" s="184"/>
      <c r="AG39" s="185"/>
      <c r="AH39" s="214"/>
      <c r="AI39" s="187"/>
      <c r="AJ39" s="188"/>
      <c r="AK39" s="189"/>
      <c r="AL39" s="190"/>
      <c r="AM39" s="191"/>
      <c r="AN39" s="192"/>
      <c r="AO39" s="193"/>
      <c r="BB39" s="455" t="str">
        <f t="shared" si="4"/>
        <v/>
      </c>
      <c r="BC39" s="455" t="str">
        <f t="shared" si="5"/>
        <v/>
      </c>
      <c r="BD39" s="455" t="str">
        <f t="shared" si="6"/>
        <v/>
      </c>
      <c r="BE39" s="455" t="str">
        <f t="shared" si="7"/>
        <v/>
      </c>
      <c r="BF39" s="455"/>
      <c r="BG39" s="455" t="str">
        <f t="shared" si="8"/>
        <v/>
      </c>
      <c r="BH39" s="455" t="str">
        <f t="shared" si="9"/>
        <v/>
      </c>
      <c r="BI39" s="455" t="str">
        <f t="shared" si="10"/>
        <v/>
      </c>
      <c r="BJ39" s="455" t="str">
        <f t="shared" si="11"/>
        <v/>
      </c>
      <c r="BK39" s="455"/>
      <c r="BL39" s="459" t="str">
        <f t="shared" si="12"/>
        <v/>
      </c>
      <c r="BM39" s="459" t="str">
        <f t="shared" si="13"/>
        <v/>
      </c>
      <c r="BN39" s="454" t="str">
        <f t="shared" si="14"/>
        <v/>
      </c>
      <c r="BO39" s="455"/>
      <c r="BT39" s="458"/>
      <c r="BU39" s="458"/>
      <c r="BV39" s="458"/>
    </row>
    <row r="40" spans="1:74" ht="23.45" customHeight="1">
      <c r="A40" s="280">
        <v>33</v>
      </c>
      <c r="B40" s="232" t="str">
        <f>IF(D40&amp;E40="","",COUNT(B$8:B39)+1)</f>
        <v/>
      </c>
      <c r="C40" s="490"/>
      <c r="D40" s="491"/>
      <c r="E40" s="491"/>
      <c r="F40" s="491"/>
      <c r="G40" s="492"/>
      <c r="H40" s="493"/>
      <c r="I40" s="564" t="str">
        <f t="shared" si="17"/>
        <v/>
      </c>
      <c r="J40" s="495"/>
      <c r="K40" s="496"/>
      <c r="L40" s="557"/>
      <c r="M40" s="557"/>
      <c r="N40" s="497"/>
      <c r="O40" s="498" t="str">
        <f t="shared" si="15"/>
        <v/>
      </c>
      <c r="P40" s="592" t="str">
        <f t="shared" si="16"/>
        <v/>
      </c>
      <c r="Q40" s="499"/>
      <c r="R40" s="500"/>
      <c r="S40" s="558"/>
      <c r="T40" s="502"/>
      <c r="U40" s="503"/>
      <c r="V40" s="504"/>
      <c r="W40" s="505"/>
      <c r="X40" s="559"/>
      <c r="Y40" s="513"/>
      <c r="Z40" s="503"/>
      <c r="AA40" s="508"/>
      <c r="AB40" s="509"/>
      <c r="AC40" s="510"/>
      <c r="AD40" s="511" t="str">
        <f t="shared" si="3"/>
        <v/>
      </c>
      <c r="AE40" s="183"/>
      <c r="AF40" s="184"/>
      <c r="AG40" s="185"/>
      <c r="AH40" s="214"/>
      <c r="AI40" s="194"/>
      <c r="AJ40" s="188"/>
      <c r="AK40" s="189"/>
      <c r="AL40" s="190"/>
      <c r="AM40" s="191"/>
      <c r="AN40" s="192"/>
      <c r="AO40" s="193"/>
      <c r="BB40" s="455" t="str">
        <f t="shared" si="4"/>
        <v/>
      </c>
      <c r="BC40" s="455" t="str">
        <f t="shared" si="5"/>
        <v/>
      </c>
      <c r="BD40" s="455" t="str">
        <f t="shared" si="6"/>
        <v/>
      </c>
      <c r="BE40" s="455" t="str">
        <f t="shared" si="7"/>
        <v/>
      </c>
      <c r="BF40" s="455"/>
      <c r="BG40" s="455" t="str">
        <f t="shared" si="8"/>
        <v/>
      </c>
      <c r="BH40" s="455" t="str">
        <f t="shared" si="9"/>
        <v/>
      </c>
      <c r="BI40" s="455" t="str">
        <f t="shared" si="10"/>
        <v/>
      </c>
      <c r="BJ40" s="455" t="str">
        <f t="shared" si="11"/>
        <v/>
      </c>
      <c r="BK40" s="455"/>
      <c r="BL40" s="459" t="str">
        <f t="shared" si="12"/>
        <v/>
      </c>
      <c r="BM40" s="459" t="str">
        <f t="shared" si="13"/>
        <v/>
      </c>
      <c r="BN40" s="454" t="str">
        <f t="shared" si="14"/>
        <v/>
      </c>
      <c r="BO40" s="455"/>
      <c r="BT40" s="458"/>
      <c r="BU40" s="458"/>
      <c r="BV40" s="458"/>
    </row>
    <row r="41" spans="1:74" ht="23.45" customHeight="1">
      <c r="A41" s="280">
        <v>34</v>
      </c>
      <c r="B41" s="232" t="str">
        <f>IF(D41&amp;E41="","",COUNT(B$8:B40)+1)</f>
        <v/>
      </c>
      <c r="C41" s="490"/>
      <c r="D41" s="491"/>
      <c r="E41" s="491"/>
      <c r="F41" s="491"/>
      <c r="G41" s="492"/>
      <c r="H41" s="493"/>
      <c r="I41" s="564" t="str">
        <f t="shared" si="17"/>
        <v/>
      </c>
      <c r="J41" s="495"/>
      <c r="K41" s="496"/>
      <c r="L41" s="557"/>
      <c r="M41" s="557"/>
      <c r="N41" s="497"/>
      <c r="O41" s="498" t="str">
        <f t="shared" si="15"/>
        <v/>
      </c>
      <c r="P41" s="592" t="str">
        <f t="shared" si="16"/>
        <v/>
      </c>
      <c r="Q41" s="499"/>
      <c r="R41" s="500"/>
      <c r="S41" s="558"/>
      <c r="T41" s="502"/>
      <c r="U41" s="503"/>
      <c r="V41" s="504"/>
      <c r="W41" s="505"/>
      <c r="X41" s="559"/>
      <c r="Y41" s="513"/>
      <c r="Z41" s="503"/>
      <c r="AA41" s="508"/>
      <c r="AB41" s="509"/>
      <c r="AC41" s="510"/>
      <c r="AD41" s="511" t="str">
        <f t="shared" si="3"/>
        <v/>
      </c>
      <c r="AE41" s="183"/>
      <c r="AF41" s="184"/>
      <c r="AG41" s="185"/>
      <c r="AH41" s="214"/>
      <c r="AI41" s="194"/>
      <c r="AJ41" s="188"/>
      <c r="AK41" s="189"/>
      <c r="AL41" s="190"/>
      <c r="AM41" s="191"/>
      <c r="AN41" s="192"/>
      <c r="AO41" s="193"/>
      <c r="BB41" s="455" t="str">
        <f t="shared" si="4"/>
        <v/>
      </c>
      <c r="BC41" s="455" t="str">
        <f t="shared" si="5"/>
        <v/>
      </c>
      <c r="BD41" s="455" t="str">
        <f t="shared" si="6"/>
        <v/>
      </c>
      <c r="BE41" s="455" t="str">
        <f t="shared" si="7"/>
        <v/>
      </c>
      <c r="BF41" s="455"/>
      <c r="BG41" s="455" t="str">
        <f t="shared" si="8"/>
        <v/>
      </c>
      <c r="BH41" s="455" t="str">
        <f t="shared" si="9"/>
        <v/>
      </c>
      <c r="BI41" s="455" t="str">
        <f t="shared" si="10"/>
        <v/>
      </c>
      <c r="BJ41" s="455" t="str">
        <f t="shared" si="11"/>
        <v/>
      </c>
      <c r="BK41" s="455"/>
      <c r="BL41" s="459" t="str">
        <f t="shared" si="12"/>
        <v/>
      </c>
      <c r="BM41" s="459" t="str">
        <f t="shared" si="13"/>
        <v/>
      </c>
      <c r="BN41" s="454" t="str">
        <f t="shared" si="14"/>
        <v/>
      </c>
      <c r="BO41" s="455"/>
      <c r="BT41" s="458"/>
      <c r="BU41" s="458"/>
      <c r="BV41" s="458"/>
    </row>
    <row r="42" spans="1:74" ht="23.45" customHeight="1">
      <c r="A42" s="280">
        <v>35</v>
      </c>
      <c r="B42" s="233" t="str">
        <f>IF(D42&amp;E42="","",COUNT(B$8:B41)+1)</f>
        <v/>
      </c>
      <c r="C42" s="515"/>
      <c r="D42" s="516"/>
      <c r="E42" s="516"/>
      <c r="F42" s="516"/>
      <c r="G42" s="517"/>
      <c r="H42" s="518"/>
      <c r="I42" s="565" t="str">
        <f t="shared" si="17"/>
        <v/>
      </c>
      <c r="J42" s="520"/>
      <c r="K42" s="521"/>
      <c r="L42" s="560"/>
      <c r="M42" s="560"/>
      <c r="N42" s="522"/>
      <c r="O42" s="561" t="str">
        <f t="shared" si="15"/>
        <v/>
      </c>
      <c r="P42" s="593" t="str">
        <f t="shared" si="16"/>
        <v/>
      </c>
      <c r="Q42" s="524"/>
      <c r="R42" s="525"/>
      <c r="S42" s="562"/>
      <c r="T42" s="527"/>
      <c r="U42" s="528"/>
      <c r="V42" s="529"/>
      <c r="W42" s="530"/>
      <c r="X42" s="563"/>
      <c r="Y42" s="532"/>
      <c r="Z42" s="528"/>
      <c r="AA42" s="533"/>
      <c r="AB42" s="534"/>
      <c r="AC42" s="535"/>
      <c r="AD42" s="536" t="str">
        <f t="shared" si="3"/>
        <v/>
      </c>
      <c r="AE42" s="195"/>
      <c r="AF42" s="196"/>
      <c r="AG42" s="197"/>
      <c r="AH42" s="215"/>
      <c r="AI42" s="199"/>
      <c r="AJ42" s="200"/>
      <c r="AK42" s="201"/>
      <c r="AL42" s="202"/>
      <c r="AM42" s="203"/>
      <c r="AN42" s="204"/>
      <c r="AO42" s="137"/>
      <c r="BB42" s="455" t="str">
        <f t="shared" si="4"/>
        <v/>
      </c>
      <c r="BC42" s="455" t="str">
        <f t="shared" si="5"/>
        <v/>
      </c>
      <c r="BD42" s="455" t="str">
        <f t="shared" si="6"/>
        <v/>
      </c>
      <c r="BE42" s="455" t="str">
        <f t="shared" si="7"/>
        <v/>
      </c>
      <c r="BF42" s="455"/>
      <c r="BG42" s="455" t="str">
        <f t="shared" si="8"/>
        <v/>
      </c>
      <c r="BH42" s="455" t="str">
        <f t="shared" si="9"/>
        <v/>
      </c>
      <c r="BI42" s="455" t="str">
        <f t="shared" si="10"/>
        <v/>
      </c>
      <c r="BJ42" s="455" t="str">
        <f t="shared" si="11"/>
        <v/>
      </c>
      <c r="BK42" s="455"/>
      <c r="BL42" s="459" t="str">
        <f t="shared" si="12"/>
        <v/>
      </c>
      <c r="BM42" s="459" t="str">
        <f t="shared" si="13"/>
        <v/>
      </c>
      <c r="BN42" s="454" t="str">
        <f t="shared" si="14"/>
        <v/>
      </c>
      <c r="BO42" s="455"/>
      <c r="BT42" s="458"/>
      <c r="BU42" s="458"/>
      <c r="BV42" s="458"/>
    </row>
    <row r="43" spans="1:74" ht="23.45" customHeight="1">
      <c r="A43" s="280">
        <v>36</v>
      </c>
      <c r="B43" s="234" t="str">
        <f>IF(D43&amp;E43="","",COUNT(B$8:B42)+1)</f>
        <v/>
      </c>
      <c r="C43" s="537"/>
      <c r="D43" s="538"/>
      <c r="E43" s="538"/>
      <c r="F43" s="538"/>
      <c r="G43" s="539"/>
      <c r="H43" s="540"/>
      <c r="I43" s="566" t="str">
        <f t="shared" si="17"/>
        <v/>
      </c>
      <c r="J43" s="542"/>
      <c r="K43" s="543"/>
      <c r="L43" s="543"/>
      <c r="M43" s="543"/>
      <c r="N43" s="544"/>
      <c r="O43" s="476" t="str">
        <f t="shared" si="15"/>
        <v/>
      </c>
      <c r="P43" s="591" t="str">
        <f t="shared" si="16"/>
        <v/>
      </c>
      <c r="Q43" s="545"/>
      <c r="R43" s="546"/>
      <c r="S43" s="547"/>
      <c r="T43" s="548"/>
      <c r="U43" s="549"/>
      <c r="V43" s="550"/>
      <c r="W43" s="551"/>
      <c r="X43" s="552"/>
      <c r="Y43" s="553"/>
      <c r="Z43" s="549"/>
      <c r="AA43" s="554"/>
      <c r="AB43" s="555"/>
      <c r="AC43" s="488"/>
      <c r="AD43" s="556" t="str">
        <f t="shared" si="3"/>
        <v/>
      </c>
      <c r="AE43" s="205"/>
      <c r="AF43" s="206"/>
      <c r="AG43" s="207"/>
      <c r="AH43" s="216"/>
      <c r="AI43" s="176"/>
      <c r="AJ43" s="209"/>
      <c r="AK43" s="210"/>
      <c r="AL43" s="211"/>
      <c r="AM43" s="132"/>
      <c r="AN43" s="212"/>
      <c r="AO43" s="213"/>
      <c r="BB43" s="455" t="str">
        <f t="shared" si="4"/>
        <v/>
      </c>
      <c r="BC43" s="455" t="str">
        <f t="shared" si="5"/>
        <v/>
      </c>
      <c r="BD43" s="455" t="str">
        <f t="shared" si="6"/>
        <v/>
      </c>
      <c r="BE43" s="455" t="str">
        <f t="shared" si="7"/>
        <v/>
      </c>
      <c r="BF43" s="455"/>
      <c r="BG43" s="455" t="str">
        <f t="shared" si="8"/>
        <v/>
      </c>
      <c r="BH43" s="455" t="str">
        <f t="shared" si="9"/>
        <v/>
      </c>
      <c r="BI43" s="455" t="str">
        <f t="shared" si="10"/>
        <v/>
      </c>
      <c r="BJ43" s="455" t="str">
        <f t="shared" si="11"/>
        <v/>
      </c>
      <c r="BK43" s="455"/>
      <c r="BL43" s="459" t="str">
        <f t="shared" si="12"/>
        <v/>
      </c>
      <c r="BM43" s="459" t="str">
        <f t="shared" si="13"/>
        <v/>
      </c>
      <c r="BN43" s="454" t="str">
        <f t="shared" si="14"/>
        <v/>
      </c>
      <c r="BO43" s="455"/>
      <c r="BT43" s="458"/>
      <c r="BU43" s="458"/>
      <c r="BV43" s="458"/>
    </row>
    <row r="44" spans="1:74" ht="23.45" customHeight="1">
      <c r="A44" s="280">
        <v>37</v>
      </c>
      <c r="B44" s="232" t="str">
        <f>IF(D44&amp;E44="","",COUNT(B$8:B43)+1)</f>
        <v/>
      </c>
      <c r="C44" s="490"/>
      <c r="D44" s="491"/>
      <c r="E44" s="491"/>
      <c r="F44" s="491"/>
      <c r="G44" s="492"/>
      <c r="H44" s="493"/>
      <c r="I44" s="564" t="str">
        <f t="shared" si="17"/>
        <v/>
      </c>
      <c r="J44" s="495"/>
      <c r="K44" s="496"/>
      <c r="L44" s="557"/>
      <c r="M44" s="557"/>
      <c r="N44" s="497"/>
      <c r="O44" s="498" t="str">
        <f t="shared" si="15"/>
        <v/>
      </c>
      <c r="P44" s="592" t="str">
        <f t="shared" si="16"/>
        <v/>
      </c>
      <c r="Q44" s="499"/>
      <c r="R44" s="500"/>
      <c r="S44" s="558"/>
      <c r="T44" s="502"/>
      <c r="U44" s="503"/>
      <c r="V44" s="504"/>
      <c r="W44" s="505"/>
      <c r="X44" s="559"/>
      <c r="Y44" s="507"/>
      <c r="Z44" s="503"/>
      <c r="AA44" s="508"/>
      <c r="AB44" s="509"/>
      <c r="AC44" s="510"/>
      <c r="AD44" s="511" t="str">
        <f t="shared" si="3"/>
        <v/>
      </c>
      <c r="AE44" s="183"/>
      <c r="AF44" s="184"/>
      <c r="AG44" s="185"/>
      <c r="AH44" s="214"/>
      <c r="AI44" s="187"/>
      <c r="AJ44" s="188"/>
      <c r="AK44" s="189"/>
      <c r="AL44" s="190"/>
      <c r="AM44" s="191"/>
      <c r="AN44" s="192"/>
      <c r="AO44" s="193"/>
      <c r="BB44" s="455" t="str">
        <f t="shared" si="4"/>
        <v/>
      </c>
      <c r="BC44" s="455" t="str">
        <f t="shared" si="5"/>
        <v/>
      </c>
      <c r="BD44" s="455" t="str">
        <f t="shared" si="6"/>
        <v/>
      </c>
      <c r="BE44" s="455" t="str">
        <f t="shared" si="7"/>
        <v/>
      </c>
      <c r="BF44" s="455"/>
      <c r="BG44" s="455" t="str">
        <f t="shared" si="8"/>
        <v/>
      </c>
      <c r="BH44" s="455" t="str">
        <f t="shared" si="9"/>
        <v/>
      </c>
      <c r="BI44" s="455" t="str">
        <f t="shared" si="10"/>
        <v/>
      </c>
      <c r="BJ44" s="455" t="str">
        <f t="shared" si="11"/>
        <v/>
      </c>
      <c r="BK44" s="455"/>
      <c r="BL44" s="459" t="str">
        <f t="shared" si="12"/>
        <v/>
      </c>
      <c r="BM44" s="459" t="str">
        <f t="shared" si="13"/>
        <v/>
      </c>
      <c r="BN44" s="454" t="str">
        <f t="shared" si="14"/>
        <v/>
      </c>
      <c r="BO44" s="455"/>
      <c r="BT44" s="458"/>
      <c r="BU44" s="458"/>
      <c r="BV44" s="458"/>
    </row>
    <row r="45" spans="1:74" ht="23.45" customHeight="1">
      <c r="A45" s="280">
        <v>38</v>
      </c>
      <c r="B45" s="232" t="str">
        <f>IF(D45&amp;E45="","",COUNT(B$8:B44)+1)</f>
        <v/>
      </c>
      <c r="C45" s="490"/>
      <c r="D45" s="491"/>
      <c r="E45" s="491"/>
      <c r="F45" s="491"/>
      <c r="G45" s="492"/>
      <c r="H45" s="493"/>
      <c r="I45" s="564" t="str">
        <f t="shared" si="17"/>
        <v/>
      </c>
      <c r="J45" s="495"/>
      <c r="K45" s="496"/>
      <c r="L45" s="557"/>
      <c r="M45" s="557"/>
      <c r="N45" s="497"/>
      <c r="O45" s="498" t="str">
        <f t="shared" si="15"/>
        <v/>
      </c>
      <c r="P45" s="592" t="str">
        <f t="shared" si="16"/>
        <v/>
      </c>
      <c r="Q45" s="499"/>
      <c r="R45" s="500"/>
      <c r="S45" s="558"/>
      <c r="T45" s="502"/>
      <c r="U45" s="503"/>
      <c r="V45" s="504"/>
      <c r="W45" s="505"/>
      <c r="X45" s="559"/>
      <c r="Y45" s="513"/>
      <c r="Z45" s="503"/>
      <c r="AA45" s="508"/>
      <c r="AB45" s="509"/>
      <c r="AC45" s="510"/>
      <c r="AD45" s="511" t="str">
        <f t="shared" si="3"/>
        <v/>
      </c>
      <c r="AE45" s="183"/>
      <c r="AF45" s="184"/>
      <c r="AG45" s="185"/>
      <c r="AH45" s="214"/>
      <c r="AI45" s="194"/>
      <c r="AJ45" s="188"/>
      <c r="AK45" s="189"/>
      <c r="AL45" s="190"/>
      <c r="AM45" s="191"/>
      <c r="AN45" s="192"/>
      <c r="AO45" s="193"/>
      <c r="BB45" s="455" t="str">
        <f t="shared" si="4"/>
        <v/>
      </c>
      <c r="BC45" s="455" t="str">
        <f t="shared" si="5"/>
        <v/>
      </c>
      <c r="BD45" s="455" t="str">
        <f t="shared" si="6"/>
        <v/>
      </c>
      <c r="BE45" s="455" t="str">
        <f t="shared" si="7"/>
        <v/>
      </c>
      <c r="BF45" s="455"/>
      <c r="BG45" s="455" t="str">
        <f t="shared" si="8"/>
        <v/>
      </c>
      <c r="BH45" s="455" t="str">
        <f t="shared" si="9"/>
        <v/>
      </c>
      <c r="BI45" s="455" t="str">
        <f t="shared" si="10"/>
        <v/>
      </c>
      <c r="BJ45" s="455" t="str">
        <f t="shared" si="11"/>
        <v/>
      </c>
      <c r="BK45" s="455"/>
      <c r="BL45" s="459" t="str">
        <f t="shared" si="12"/>
        <v/>
      </c>
      <c r="BM45" s="459" t="str">
        <f t="shared" si="13"/>
        <v/>
      </c>
      <c r="BN45" s="454" t="str">
        <f t="shared" si="14"/>
        <v/>
      </c>
      <c r="BO45" s="455"/>
      <c r="BT45" s="458"/>
      <c r="BU45" s="458"/>
      <c r="BV45" s="458"/>
    </row>
    <row r="46" spans="1:74" ht="23.45" customHeight="1">
      <c r="A46" s="280">
        <v>39</v>
      </c>
      <c r="B46" s="232" t="str">
        <f>IF(D46&amp;E46="","",COUNT(B$8:B45)+1)</f>
        <v/>
      </c>
      <c r="C46" s="490"/>
      <c r="D46" s="491"/>
      <c r="E46" s="491"/>
      <c r="F46" s="491"/>
      <c r="G46" s="492"/>
      <c r="H46" s="493"/>
      <c r="I46" s="564" t="str">
        <f t="shared" si="17"/>
        <v/>
      </c>
      <c r="J46" s="495"/>
      <c r="K46" s="496"/>
      <c r="L46" s="557"/>
      <c r="M46" s="557"/>
      <c r="N46" s="497"/>
      <c r="O46" s="498" t="str">
        <f t="shared" si="15"/>
        <v/>
      </c>
      <c r="P46" s="592" t="str">
        <f t="shared" si="16"/>
        <v/>
      </c>
      <c r="Q46" s="499"/>
      <c r="R46" s="500"/>
      <c r="S46" s="558"/>
      <c r="T46" s="502"/>
      <c r="U46" s="503"/>
      <c r="V46" s="504"/>
      <c r="W46" s="505"/>
      <c r="X46" s="559"/>
      <c r="Y46" s="513"/>
      <c r="Z46" s="503"/>
      <c r="AA46" s="508"/>
      <c r="AB46" s="509"/>
      <c r="AC46" s="510"/>
      <c r="AD46" s="511" t="str">
        <f t="shared" si="3"/>
        <v/>
      </c>
      <c r="AE46" s="183"/>
      <c r="AF46" s="184"/>
      <c r="AG46" s="185"/>
      <c r="AH46" s="214"/>
      <c r="AI46" s="194"/>
      <c r="AJ46" s="188"/>
      <c r="AK46" s="189"/>
      <c r="AL46" s="190"/>
      <c r="AM46" s="191"/>
      <c r="AN46" s="192"/>
      <c r="AO46" s="193"/>
      <c r="BB46" s="455" t="str">
        <f t="shared" si="4"/>
        <v/>
      </c>
      <c r="BC46" s="455" t="str">
        <f t="shared" si="5"/>
        <v/>
      </c>
      <c r="BD46" s="455" t="str">
        <f t="shared" si="6"/>
        <v/>
      </c>
      <c r="BE46" s="455" t="str">
        <f t="shared" si="7"/>
        <v/>
      </c>
      <c r="BF46" s="455"/>
      <c r="BG46" s="455" t="str">
        <f t="shared" si="8"/>
        <v/>
      </c>
      <c r="BH46" s="455" t="str">
        <f t="shared" si="9"/>
        <v/>
      </c>
      <c r="BI46" s="455" t="str">
        <f t="shared" si="10"/>
        <v/>
      </c>
      <c r="BJ46" s="455" t="str">
        <f t="shared" si="11"/>
        <v/>
      </c>
      <c r="BK46" s="455"/>
      <c r="BL46" s="459" t="str">
        <f t="shared" si="12"/>
        <v/>
      </c>
      <c r="BM46" s="459" t="str">
        <f t="shared" si="13"/>
        <v/>
      </c>
      <c r="BN46" s="454" t="str">
        <f t="shared" si="14"/>
        <v/>
      </c>
      <c r="BO46" s="455"/>
      <c r="BT46" s="458"/>
      <c r="BU46" s="458"/>
      <c r="BV46" s="458"/>
    </row>
    <row r="47" spans="1:74" ht="23.45" customHeight="1">
      <c r="A47" s="280">
        <v>40</v>
      </c>
      <c r="B47" s="233" t="str">
        <f>IF(D47&amp;E47="","",COUNT(B$8:B46)+1)</f>
        <v/>
      </c>
      <c r="C47" s="515"/>
      <c r="D47" s="516"/>
      <c r="E47" s="516"/>
      <c r="F47" s="516"/>
      <c r="G47" s="517"/>
      <c r="H47" s="518"/>
      <c r="I47" s="565" t="str">
        <f t="shared" si="17"/>
        <v/>
      </c>
      <c r="J47" s="520"/>
      <c r="K47" s="521"/>
      <c r="L47" s="560"/>
      <c r="M47" s="560"/>
      <c r="N47" s="522"/>
      <c r="O47" s="561" t="str">
        <f t="shared" si="15"/>
        <v/>
      </c>
      <c r="P47" s="593" t="str">
        <f t="shared" si="16"/>
        <v/>
      </c>
      <c r="Q47" s="524"/>
      <c r="R47" s="525"/>
      <c r="S47" s="562"/>
      <c r="T47" s="527"/>
      <c r="U47" s="528"/>
      <c r="V47" s="529"/>
      <c r="W47" s="530"/>
      <c r="X47" s="563"/>
      <c r="Y47" s="532"/>
      <c r="Z47" s="528"/>
      <c r="AA47" s="533"/>
      <c r="AB47" s="534"/>
      <c r="AC47" s="535"/>
      <c r="AD47" s="536" t="str">
        <f t="shared" si="3"/>
        <v/>
      </c>
      <c r="AE47" s="195"/>
      <c r="AF47" s="196"/>
      <c r="AG47" s="197"/>
      <c r="AH47" s="215"/>
      <c r="AI47" s="199"/>
      <c r="AJ47" s="200"/>
      <c r="AK47" s="201"/>
      <c r="AL47" s="202"/>
      <c r="AM47" s="203"/>
      <c r="AN47" s="204"/>
      <c r="AO47" s="137"/>
      <c r="BB47" s="455" t="str">
        <f t="shared" si="4"/>
        <v/>
      </c>
      <c r="BC47" s="455" t="str">
        <f t="shared" si="5"/>
        <v/>
      </c>
      <c r="BD47" s="455" t="str">
        <f t="shared" si="6"/>
        <v/>
      </c>
      <c r="BE47" s="455" t="str">
        <f t="shared" si="7"/>
        <v/>
      </c>
      <c r="BF47" s="455"/>
      <c r="BG47" s="455" t="str">
        <f t="shared" si="8"/>
        <v/>
      </c>
      <c r="BH47" s="455" t="str">
        <f t="shared" si="9"/>
        <v/>
      </c>
      <c r="BI47" s="455" t="str">
        <f t="shared" si="10"/>
        <v/>
      </c>
      <c r="BJ47" s="455" t="str">
        <f t="shared" si="11"/>
        <v/>
      </c>
      <c r="BK47" s="455"/>
      <c r="BL47" s="459" t="str">
        <f t="shared" si="12"/>
        <v/>
      </c>
      <c r="BM47" s="459" t="str">
        <f t="shared" si="13"/>
        <v/>
      </c>
      <c r="BN47" s="454" t="str">
        <f t="shared" si="14"/>
        <v/>
      </c>
      <c r="BO47" s="455"/>
      <c r="BT47" s="458"/>
      <c r="BU47" s="458"/>
      <c r="BV47" s="458"/>
    </row>
    <row r="48" spans="1:74" ht="23.45" customHeight="1">
      <c r="A48" s="280">
        <v>41</v>
      </c>
      <c r="B48" s="234" t="str">
        <f>IF(D48&amp;E48="","",COUNT(B$8:B47)+1)</f>
        <v/>
      </c>
      <c r="C48" s="537"/>
      <c r="D48" s="538"/>
      <c r="E48" s="538"/>
      <c r="F48" s="538"/>
      <c r="G48" s="539"/>
      <c r="H48" s="540"/>
      <c r="I48" s="566" t="str">
        <f t="shared" si="17"/>
        <v/>
      </c>
      <c r="J48" s="542"/>
      <c r="K48" s="543"/>
      <c r="L48" s="543"/>
      <c r="M48" s="543"/>
      <c r="N48" s="544"/>
      <c r="O48" s="476" t="str">
        <f t="shared" si="15"/>
        <v/>
      </c>
      <c r="P48" s="591" t="str">
        <f t="shared" si="16"/>
        <v/>
      </c>
      <c r="Q48" s="545"/>
      <c r="R48" s="546"/>
      <c r="S48" s="547"/>
      <c r="T48" s="548"/>
      <c r="U48" s="549"/>
      <c r="V48" s="550"/>
      <c r="W48" s="551"/>
      <c r="X48" s="552"/>
      <c r="Y48" s="553"/>
      <c r="Z48" s="549"/>
      <c r="AA48" s="554"/>
      <c r="AB48" s="555"/>
      <c r="AC48" s="488"/>
      <c r="AD48" s="556" t="str">
        <f t="shared" si="3"/>
        <v/>
      </c>
      <c r="AE48" s="205"/>
      <c r="AF48" s="206"/>
      <c r="AG48" s="207"/>
      <c r="AH48" s="216"/>
      <c r="AI48" s="176"/>
      <c r="AJ48" s="209"/>
      <c r="AK48" s="210"/>
      <c r="AL48" s="211"/>
      <c r="AM48" s="132"/>
      <c r="AN48" s="212"/>
      <c r="AO48" s="213"/>
      <c r="BB48" s="455" t="str">
        <f t="shared" si="4"/>
        <v/>
      </c>
      <c r="BC48" s="455" t="str">
        <f t="shared" si="5"/>
        <v/>
      </c>
      <c r="BD48" s="455" t="str">
        <f t="shared" si="6"/>
        <v/>
      </c>
      <c r="BE48" s="455" t="str">
        <f t="shared" si="7"/>
        <v/>
      </c>
      <c r="BF48" s="455"/>
      <c r="BG48" s="455" t="str">
        <f t="shared" si="8"/>
        <v/>
      </c>
      <c r="BH48" s="455" t="str">
        <f t="shared" si="9"/>
        <v/>
      </c>
      <c r="BI48" s="455" t="str">
        <f t="shared" si="10"/>
        <v/>
      </c>
      <c r="BJ48" s="455" t="str">
        <f t="shared" si="11"/>
        <v/>
      </c>
      <c r="BK48" s="455"/>
      <c r="BL48" s="459" t="str">
        <f t="shared" si="12"/>
        <v/>
      </c>
      <c r="BM48" s="459" t="str">
        <f t="shared" si="13"/>
        <v/>
      </c>
      <c r="BN48" s="454" t="str">
        <f t="shared" si="14"/>
        <v/>
      </c>
      <c r="BO48" s="455"/>
      <c r="BT48" s="458"/>
      <c r="BU48" s="458"/>
      <c r="BV48" s="458"/>
    </row>
    <row r="49" spans="1:74" ht="23.45" customHeight="1">
      <c r="A49" s="280">
        <v>42</v>
      </c>
      <c r="B49" s="232" t="str">
        <f>IF(D49&amp;E49="","",COUNT(B$8:B48)+1)</f>
        <v/>
      </c>
      <c r="C49" s="490"/>
      <c r="D49" s="491"/>
      <c r="E49" s="491"/>
      <c r="F49" s="491"/>
      <c r="G49" s="492"/>
      <c r="H49" s="493"/>
      <c r="I49" s="564" t="str">
        <f t="shared" si="17"/>
        <v/>
      </c>
      <c r="J49" s="495"/>
      <c r="K49" s="496"/>
      <c r="L49" s="557"/>
      <c r="M49" s="557"/>
      <c r="N49" s="497"/>
      <c r="O49" s="498" t="str">
        <f t="shared" si="15"/>
        <v/>
      </c>
      <c r="P49" s="592" t="str">
        <f t="shared" si="16"/>
        <v/>
      </c>
      <c r="Q49" s="499"/>
      <c r="R49" s="500"/>
      <c r="S49" s="558"/>
      <c r="T49" s="502"/>
      <c r="U49" s="503"/>
      <c r="V49" s="504"/>
      <c r="W49" s="505"/>
      <c r="X49" s="559"/>
      <c r="Y49" s="507"/>
      <c r="Z49" s="503"/>
      <c r="AA49" s="508"/>
      <c r="AB49" s="509"/>
      <c r="AC49" s="510"/>
      <c r="AD49" s="511" t="str">
        <f t="shared" si="3"/>
        <v/>
      </c>
      <c r="AE49" s="183"/>
      <c r="AF49" s="184"/>
      <c r="AG49" s="185"/>
      <c r="AH49" s="214"/>
      <c r="AI49" s="187"/>
      <c r="AJ49" s="188"/>
      <c r="AK49" s="189"/>
      <c r="AL49" s="190"/>
      <c r="AM49" s="191"/>
      <c r="AN49" s="192"/>
      <c r="AO49" s="193"/>
      <c r="BB49" s="455" t="str">
        <f t="shared" si="4"/>
        <v/>
      </c>
      <c r="BC49" s="455" t="str">
        <f t="shared" si="5"/>
        <v/>
      </c>
      <c r="BD49" s="455" t="str">
        <f t="shared" si="6"/>
        <v/>
      </c>
      <c r="BE49" s="455" t="str">
        <f t="shared" si="7"/>
        <v/>
      </c>
      <c r="BF49" s="455"/>
      <c r="BG49" s="455" t="str">
        <f t="shared" si="8"/>
        <v/>
      </c>
      <c r="BH49" s="455" t="str">
        <f t="shared" si="9"/>
        <v/>
      </c>
      <c r="BI49" s="455" t="str">
        <f t="shared" si="10"/>
        <v/>
      </c>
      <c r="BJ49" s="455" t="str">
        <f t="shared" si="11"/>
        <v/>
      </c>
      <c r="BK49" s="455"/>
      <c r="BL49" s="459" t="str">
        <f t="shared" si="12"/>
        <v/>
      </c>
      <c r="BM49" s="459" t="str">
        <f t="shared" si="13"/>
        <v/>
      </c>
      <c r="BN49" s="454" t="str">
        <f t="shared" si="14"/>
        <v/>
      </c>
      <c r="BO49" s="455"/>
      <c r="BT49" s="458"/>
      <c r="BU49" s="458"/>
      <c r="BV49" s="458"/>
    </row>
    <row r="50" spans="1:74" ht="23.45" customHeight="1">
      <c r="A50" s="280">
        <v>43</v>
      </c>
      <c r="B50" s="232" t="str">
        <f>IF(D50&amp;E50="","",COUNT(B$8:B49)+1)</f>
        <v/>
      </c>
      <c r="C50" s="490"/>
      <c r="D50" s="491"/>
      <c r="E50" s="491"/>
      <c r="F50" s="491"/>
      <c r="G50" s="492"/>
      <c r="H50" s="493"/>
      <c r="I50" s="564" t="str">
        <f t="shared" si="17"/>
        <v/>
      </c>
      <c r="J50" s="495"/>
      <c r="K50" s="496"/>
      <c r="L50" s="557"/>
      <c r="M50" s="557"/>
      <c r="N50" s="497"/>
      <c r="O50" s="498" t="str">
        <f t="shared" si="15"/>
        <v/>
      </c>
      <c r="P50" s="592" t="str">
        <f t="shared" si="16"/>
        <v/>
      </c>
      <c r="Q50" s="499"/>
      <c r="R50" s="500"/>
      <c r="S50" s="558"/>
      <c r="T50" s="502"/>
      <c r="U50" s="503"/>
      <c r="V50" s="504"/>
      <c r="W50" s="505"/>
      <c r="X50" s="559"/>
      <c r="Y50" s="513"/>
      <c r="Z50" s="503"/>
      <c r="AA50" s="508"/>
      <c r="AB50" s="509"/>
      <c r="AC50" s="510"/>
      <c r="AD50" s="511" t="str">
        <f t="shared" si="3"/>
        <v/>
      </c>
      <c r="AE50" s="183"/>
      <c r="AF50" s="184"/>
      <c r="AG50" s="185"/>
      <c r="AH50" s="214"/>
      <c r="AI50" s="194"/>
      <c r="AJ50" s="188"/>
      <c r="AK50" s="189"/>
      <c r="AL50" s="190"/>
      <c r="AM50" s="191"/>
      <c r="AN50" s="192"/>
      <c r="AO50" s="193"/>
      <c r="BB50" s="455" t="str">
        <f t="shared" si="4"/>
        <v/>
      </c>
      <c r="BC50" s="455" t="str">
        <f t="shared" si="5"/>
        <v/>
      </c>
      <c r="BD50" s="455" t="str">
        <f t="shared" si="6"/>
        <v/>
      </c>
      <c r="BE50" s="455" t="str">
        <f t="shared" si="7"/>
        <v/>
      </c>
      <c r="BF50" s="455"/>
      <c r="BG50" s="455" t="str">
        <f t="shared" si="8"/>
        <v/>
      </c>
      <c r="BH50" s="455" t="str">
        <f t="shared" si="9"/>
        <v/>
      </c>
      <c r="BI50" s="455" t="str">
        <f t="shared" si="10"/>
        <v/>
      </c>
      <c r="BJ50" s="455" t="str">
        <f t="shared" si="11"/>
        <v/>
      </c>
      <c r="BK50" s="455"/>
      <c r="BL50" s="459" t="str">
        <f t="shared" si="12"/>
        <v/>
      </c>
      <c r="BM50" s="459" t="str">
        <f t="shared" si="13"/>
        <v/>
      </c>
      <c r="BN50" s="454" t="str">
        <f t="shared" si="14"/>
        <v/>
      </c>
      <c r="BO50" s="455"/>
      <c r="BT50" s="458"/>
      <c r="BU50" s="458"/>
      <c r="BV50" s="458"/>
    </row>
    <row r="51" spans="1:74" ht="23.45" customHeight="1">
      <c r="A51" s="280">
        <v>44</v>
      </c>
      <c r="B51" s="232" t="str">
        <f>IF(D51&amp;E51="","",COUNT(B$8:B50)+1)</f>
        <v/>
      </c>
      <c r="C51" s="490"/>
      <c r="D51" s="491"/>
      <c r="E51" s="491"/>
      <c r="F51" s="491"/>
      <c r="G51" s="492"/>
      <c r="H51" s="493"/>
      <c r="I51" s="564" t="str">
        <f t="shared" si="17"/>
        <v/>
      </c>
      <c r="J51" s="495"/>
      <c r="K51" s="496"/>
      <c r="L51" s="557"/>
      <c r="M51" s="557"/>
      <c r="N51" s="497"/>
      <c r="O51" s="498" t="str">
        <f t="shared" si="15"/>
        <v/>
      </c>
      <c r="P51" s="592" t="str">
        <f t="shared" si="16"/>
        <v/>
      </c>
      <c r="Q51" s="499"/>
      <c r="R51" s="500"/>
      <c r="S51" s="558"/>
      <c r="T51" s="502"/>
      <c r="U51" s="503"/>
      <c r="V51" s="504"/>
      <c r="W51" s="505"/>
      <c r="X51" s="559"/>
      <c r="Y51" s="513"/>
      <c r="Z51" s="503"/>
      <c r="AA51" s="508"/>
      <c r="AB51" s="509"/>
      <c r="AC51" s="510"/>
      <c r="AD51" s="511" t="str">
        <f t="shared" si="3"/>
        <v/>
      </c>
      <c r="AE51" s="183"/>
      <c r="AF51" s="184"/>
      <c r="AG51" s="185"/>
      <c r="AH51" s="214"/>
      <c r="AI51" s="194"/>
      <c r="AJ51" s="188"/>
      <c r="AK51" s="189"/>
      <c r="AL51" s="190"/>
      <c r="AM51" s="191"/>
      <c r="AN51" s="192"/>
      <c r="AO51" s="193"/>
      <c r="BB51" s="455" t="str">
        <f t="shared" si="4"/>
        <v/>
      </c>
      <c r="BC51" s="455" t="str">
        <f t="shared" si="5"/>
        <v/>
      </c>
      <c r="BD51" s="455" t="str">
        <f t="shared" si="6"/>
        <v/>
      </c>
      <c r="BE51" s="455" t="str">
        <f t="shared" si="7"/>
        <v/>
      </c>
      <c r="BF51" s="455"/>
      <c r="BG51" s="455" t="str">
        <f t="shared" si="8"/>
        <v/>
      </c>
      <c r="BH51" s="455" t="str">
        <f t="shared" si="9"/>
        <v/>
      </c>
      <c r="BI51" s="455" t="str">
        <f t="shared" si="10"/>
        <v/>
      </c>
      <c r="BJ51" s="455" t="str">
        <f t="shared" si="11"/>
        <v/>
      </c>
      <c r="BK51" s="455"/>
      <c r="BL51" s="459" t="str">
        <f t="shared" si="12"/>
        <v/>
      </c>
      <c r="BM51" s="459" t="str">
        <f t="shared" si="13"/>
        <v/>
      </c>
      <c r="BN51" s="454" t="str">
        <f t="shared" si="14"/>
        <v/>
      </c>
      <c r="BO51" s="455"/>
      <c r="BT51" s="458"/>
      <c r="BU51" s="458"/>
      <c r="BV51" s="458"/>
    </row>
    <row r="52" spans="1:74" ht="23.45" customHeight="1">
      <c r="A52" s="280">
        <v>45</v>
      </c>
      <c r="B52" s="233" t="str">
        <f>IF(D52&amp;E52="","",COUNT(B$8:B51)+1)</f>
        <v/>
      </c>
      <c r="C52" s="515"/>
      <c r="D52" s="516"/>
      <c r="E52" s="516"/>
      <c r="F52" s="516"/>
      <c r="G52" s="517"/>
      <c r="H52" s="518"/>
      <c r="I52" s="565" t="str">
        <f t="shared" si="17"/>
        <v/>
      </c>
      <c r="J52" s="520"/>
      <c r="K52" s="521"/>
      <c r="L52" s="560"/>
      <c r="M52" s="560"/>
      <c r="N52" s="522"/>
      <c r="O52" s="561" t="str">
        <f t="shared" si="15"/>
        <v/>
      </c>
      <c r="P52" s="593" t="str">
        <f t="shared" si="16"/>
        <v/>
      </c>
      <c r="Q52" s="524"/>
      <c r="R52" s="525"/>
      <c r="S52" s="562"/>
      <c r="T52" s="527"/>
      <c r="U52" s="528"/>
      <c r="V52" s="529"/>
      <c r="W52" s="530"/>
      <c r="X52" s="563"/>
      <c r="Y52" s="532"/>
      <c r="Z52" s="528"/>
      <c r="AA52" s="533"/>
      <c r="AB52" s="534"/>
      <c r="AC52" s="535"/>
      <c r="AD52" s="536" t="str">
        <f t="shared" si="3"/>
        <v/>
      </c>
      <c r="AE52" s="195"/>
      <c r="AF52" s="196"/>
      <c r="AG52" s="197"/>
      <c r="AH52" s="215"/>
      <c r="AI52" s="199"/>
      <c r="AJ52" s="200"/>
      <c r="AK52" s="201"/>
      <c r="AL52" s="202"/>
      <c r="AM52" s="203"/>
      <c r="AN52" s="204"/>
      <c r="AO52" s="137"/>
      <c r="BB52" s="455" t="str">
        <f t="shared" si="4"/>
        <v/>
      </c>
      <c r="BC52" s="455" t="str">
        <f t="shared" si="5"/>
        <v/>
      </c>
      <c r="BD52" s="455" t="str">
        <f t="shared" si="6"/>
        <v/>
      </c>
      <c r="BE52" s="455" t="str">
        <f t="shared" si="7"/>
        <v/>
      </c>
      <c r="BF52" s="455"/>
      <c r="BG52" s="455" t="str">
        <f t="shared" si="8"/>
        <v/>
      </c>
      <c r="BH52" s="455" t="str">
        <f t="shared" si="9"/>
        <v/>
      </c>
      <c r="BI52" s="455" t="str">
        <f t="shared" si="10"/>
        <v/>
      </c>
      <c r="BJ52" s="455" t="str">
        <f t="shared" si="11"/>
        <v/>
      </c>
      <c r="BK52" s="455"/>
      <c r="BL52" s="459" t="str">
        <f t="shared" si="12"/>
        <v/>
      </c>
      <c r="BM52" s="459" t="str">
        <f t="shared" si="13"/>
        <v/>
      </c>
      <c r="BN52" s="454" t="str">
        <f t="shared" si="14"/>
        <v/>
      </c>
      <c r="BO52" s="455"/>
      <c r="BT52" s="458"/>
      <c r="BU52" s="458"/>
      <c r="BV52" s="458"/>
    </row>
    <row r="53" spans="1:74" ht="23.45" customHeight="1">
      <c r="A53" s="280">
        <v>46</v>
      </c>
      <c r="B53" s="234" t="str">
        <f>IF(D53&amp;E53="","",COUNT(B$8:B52)+1)</f>
        <v/>
      </c>
      <c r="C53" s="537"/>
      <c r="D53" s="538"/>
      <c r="E53" s="538"/>
      <c r="F53" s="538"/>
      <c r="G53" s="539"/>
      <c r="H53" s="540"/>
      <c r="I53" s="566" t="str">
        <f t="shared" si="17"/>
        <v/>
      </c>
      <c r="J53" s="542"/>
      <c r="K53" s="543"/>
      <c r="L53" s="543"/>
      <c r="M53" s="543"/>
      <c r="N53" s="544"/>
      <c r="O53" s="567" t="str">
        <f t="shared" si="15"/>
        <v/>
      </c>
      <c r="P53" s="594" t="str">
        <f t="shared" si="16"/>
        <v/>
      </c>
      <c r="Q53" s="545"/>
      <c r="R53" s="546"/>
      <c r="S53" s="547"/>
      <c r="T53" s="548"/>
      <c r="U53" s="549"/>
      <c r="V53" s="550"/>
      <c r="W53" s="551"/>
      <c r="X53" s="552"/>
      <c r="Y53" s="553"/>
      <c r="Z53" s="549"/>
      <c r="AA53" s="554"/>
      <c r="AB53" s="555"/>
      <c r="AC53" s="488"/>
      <c r="AD53" s="556" t="str">
        <f t="shared" si="3"/>
        <v/>
      </c>
      <c r="AE53" s="205"/>
      <c r="AF53" s="206"/>
      <c r="AG53" s="207"/>
      <c r="AH53" s="216"/>
      <c r="AI53" s="176"/>
      <c r="AJ53" s="209"/>
      <c r="AK53" s="210"/>
      <c r="AL53" s="211"/>
      <c r="AM53" s="132"/>
      <c r="AN53" s="212"/>
      <c r="AO53" s="213"/>
      <c r="BB53" s="455" t="str">
        <f t="shared" si="4"/>
        <v/>
      </c>
      <c r="BC53" s="455" t="str">
        <f t="shared" si="5"/>
        <v/>
      </c>
      <c r="BD53" s="455" t="str">
        <f t="shared" si="6"/>
        <v/>
      </c>
      <c r="BE53" s="455" t="str">
        <f t="shared" si="7"/>
        <v/>
      </c>
      <c r="BF53" s="455"/>
      <c r="BG53" s="455" t="str">
        <f t="shared" si="8"/>
        <v/>
      </c>
      <c r="BH53" s="455" t="str">
        <f t="shared" si="9"/>
        <v/>
      </c>
      <c r="BI53" s="455" t="str">
        <f t="shared" si="10"/>
        <v/>
      </c>
      <c r="BJ53" s="455" t="str">
        <f t="shared" si="11"/>
        <v/>
      </c>
      <c r="BK53" s="455"/>
      <c r="BL53" s="459" t="str">
        <f t="shared" si="12"/>
        <v/>
      </c>
      <c r="BM53" s="459" t="str">
        <f t="shared" si="13"/>
        <v/>
      </c>
      <c r="BN53" s="454" t="str">
        <f t="shared" si="14"/>
        <v/>
      </c>
      <c r="BO53" s="455"/>
      <c r="BT53" s="458"/>
      <c r="BU53" s="458"/>
      <c r="BV53" s="458"/>
    </row>
    <row r="54" spans="1:74" ht="23.45" customHeight="1">
      <c r="A54" s="280">
        <v>47</v>
      </c>
      <c r="B54" s="232" t="str">
        <f>IF(D54&amp;E54="","",COUNT(B$8:B53)+1)</f>
        <v/>
      </c>
      <c r="C54" s="490"/>
      <c r="D54" s="491"/>
      <c r="E54" s="491"/>
      <c r="F54" s="491"/>
      <c r="G54" s="492"/>
      <c r="H54" s="493"/>
      <c r="I54" s="564" t="str">
        <f t="shared" si="17"/>
        <v/>
      </c>
      <c r="J54" s="495"/>
      <c r="K54" s="496"/>
      <c r="L54" s="557"/>
      <c r="M54" s="557"/>
      <c r="N54" s="497"/>
      <c r="O54" s="498" t="str">
        <f t="shared" si="15"/>
        <v/>
      </c>
      <c r="P54" s="496" t="str">
        <f t="shared" si="16"/>
        <v/>
      </c>
      <c r="Q54" s="499"/>
      <c r="R54" s="500"/>
      <c r="S54" s="558"/>
      <c r="T54" s="502"/>
      <c r="U54" s="503"/>
      <c r="V54" s="504"/>
      <c r="W54" s="505"/>
      <c r="X54" s="559"/>
      <c r="Y54" s="507"/>
      <c r="Z54" s="503"/>
      <c r="AA54" s="508"/>
      <c r="AB54" s="509"/>
      <c r="AC54" s="510"/>
      <c r="AD54" s="511" t="str">
        <f t="shared" si="3"/>
        <v/>
      </c>
      <c r="AE54" s="183"/>
      <c r="AF54" s="184"/>
      <c r="AG54" s="185"/>
      <c r="AH54" s="214"/>
      <c r="AI54" s="187"/>
      <c r="AJ54" s="188"/>
      <c r="AK54" s="189"/>
      <c r="AL54" s="190"/>
      <c r="AM54" s="191"/>
      <c r="AN54" s="192"/>
      <c r="AO54" s="193"/>
      <c r="BB54" s="455" t="str">
        <f t="shared" si="4"/>
        <v/>
      </c>
      <c r="BC54" s="455" t="str">
        <f t="shared" si="5"/>
        <v/>
      </c>
      <c r="BD54" s="455" t="str">
        <f t="shared" si="6"/>
        <v/>
      </c>
      <c r="BE54" s="455" t="str">
        <f t="shared" si="7"/>
        <v/>
      </c>
      <c r="BF54" s="455"/>
      <c r="BG54" s="455" t="str">
        <f t="shared" si="8"/>
        <v/>
      </c>
      <c r="BH54" s="455" t="str">
        <f t="shared" si="9"/>
        <v/>
      </c>
      <c r="BI54" s="455" t="str">
        <f t="shared" si="10"/>
        <v/>
      </c>
      <c r="BJ54" s="455" t="str">
        <f t="shared" si="11"/>
        <v/>
      </c>
      <c r="BK54" s="455"/>
      <c r="BL54" s="459" t="str">
        <f t="shared" si="12"/>
        <v/>
      </c>
      <c r="BM54" s="459" t="str">
        <f t="shared" si="13"/>
        <v/>
      </c>
      <c r="BN54" s="454" t="str">
        <f t="shared" si="14"/>
        <v/>
      </c>
      <c r="BO54" s="455"/>
      <c r="BT54" s="458"/>
      <c r="BU54" s="458"/>
      <c r="BV54" s="458"/>
    </row>
    <row r="55" spans="1:74" ht="23.45" customHeight="1">
      <c r="A55" s="280">
        <v>48</v>
      </c>
      <c r="B55" s="232" t="str">
        <f>IF(D55&amp;E55="","",COUNT(B$8:B54)+1)</f>
        <v/>
      </c>
      <c r="C55" s="490"/>
      <c r="D55" s="491"/>
      <c r="E55" s="491"/>
      <c r="F55" s="491"/>
      <c r="G55" s="492"/>
      <c r="H55" s="493"/>
      <c r="I55" s="564" t="str">
        <f t="shared" si="17"/>
        <v/>
      </c>
      <c r="J55" s="495"/>
      <c r="K55" s="496"/>
      <c r="L55" s="557"/>
      <c r="M55" s="557"/>
      <c r="N55" s="497"/>
      <c r="O55" s="498" t="str">
        <f t="shared" si="15"/>
        <v/>
      </c>
      <c r="P55" s="496" t="str">
        <f t="shared" si="16"/>
        <v/>
      </c>
      <c r="Q55" s="499"/>
      <c r="R55" s="500"/>
      <c r="S55" s="558"/>
      <c r="T55" s="502"/>
      <c r="U55" s="503"/>
      <c r="V55" s="504"/>
      <c r="W55" s="505"/>
      <c r="X55" s="559"/>
      <c r="Y55" s="513"/>
      <c r="Z55" s="503"/>
      <c r="AA55" s="508"/>
      <c r="AB55" s="509"/>
      <c r="AC55" s="510"/>
      <c r="AD55" s="511" t="str">
        <f t="shared" si="3"/>
        <v/>
      </c>
      <c r="AE55" s="183"/>
      <c r="AF55" s="184"/>
      <c r="AG55" s="185"/>
      <c r="AH55" s="214"/>
      <c r="AI55" s="194"/>
      <c r="AJ55" s="188"/>
      <c r="AK55" s="189"/>
      <c r="AL55" s="190"/>
      <c r="AM55" s="191"/>
      <c r="AN55" s="192"/>
      <c r="AO55" s="193"/>
      <c r="BB55" s="455" t="str">
        <f t="shared" si="4"/>
        <v/>
      </c>
      <c r="BC55" s="455" t="str">
        <f t="shared" si="5"/>
        <v/>
      </c>
      <c r="BD55" s="455" t="str">
        <f t="shared" si="6"/>
        <v/>
      </c>
      <c r="BE55" s="455" t="str">
        <f t="shared" si="7"/>
        <v/>
      </c>
      <c r="BF55" s="455"/>
      <c r="BG55" s="455" t="str">
        <f t="shared" si="8"/>
        <v/>
      </c>
      <c r="BH55" s="455" t="str">
        <f t="shared" si="9"/>
        <v/>
      </c>
      <c r="BI55" s="455" t="str">
        <f t="shared" si="10"/>
        <v/>
      </c>
      <c r="BJ55" s="455" t="str">
        <f t="shared" si="11"/>
        <v/>
      </c>
      <c r="BK55" s="455"/>
      <c r="BL55" s="459" t="str">
        <f t="shared" si="12"/>
        <v/>
      </c>
      <c r="BM55" s="459" t="str">
        <f t="shared" si="13"/>
        <v/>
      </c>
      <c r="BN55" s="454" t="str">
        <f t="shared" si="14"/>
        <v/>
      </c>
      <c r="BO55" s="455"/>
      <c r="BT55" s="458"/>
      <c r="BU55" s="458"/>
      <c r="BV55" s="458"/>
    </row>
    <row r="56" spans="1:74" ht="23.45" customHeight="1">
      <c r="A56" s="280">
        <v>49</v>
      </c>
      <c r="B56" s="232" t="str">
        <f>IF(D56&amp;E56="","",COUNT(B$8:B55)+1)</f>
        <v/>
      </c>
      <c r="C56" s="490"/>
      <c r="D56" s="491"/>
      <c r="E56" s="491"/>
      <c r="F56" s="491"/>
      <c r="G56" s="492"/>
      <c r="H56" s="493"/>
      <c r="I56" s="564" t="str">
        <f t="shared" si="17"/>
        <v/>
      </c>
      <c r="J56" s="495"/>
      <c r="K56" s="496"/>
      <c r="L56" s="557"/>
      <c r="M56" s="557"/>
      <c r="N56" s="497"/>
      <c r="O56" s="498" t="str">
        <f t="shared" si="15"/>
        <v/>
      </c>
      <c r="P56" s="496" t="str">
        <f t="shared" si="16"/>
        <v/>
      </c>
      <c r="Q56" s="499"/>
      <c r="R56" s="500"/>
      <c r="S56" s="558"/>
      <c r="T56" s="502"/>
      <c r="U56" s="503"/>
      <c r="V56" s="504"/>
      <c r="W56" s="505"/>
      <c r="X56" s="559"/>
      <c r="Y56" s="513"/>
      <c r="Z56" s="503"/>
      <c r="AA56" s="508"/>
      <c r="AB56" s="509"/>
      <c r="AC56" s="510"/>
      <c r="AD56" s="511" t="str">
        <f t="shared" si="3"/>
        <v/>
      </c>
      <c r="AE56" s="183"/>
      <c r="AF56" s="184"/>
      <c r="AG56" s="185"/>
      <c r="AH56" s="214"/>
      <c r="AI56" s="194"/>
      <c r="AJ56" s="188"/>
      <c r="AK56" s="189"/>
      <c r="AL56" s="190"/>
      <c r="AM56" s="191"/>
      <c r="AN56" s="192"/>
      <c r="AO56" s="193"/>
      <c r="BB56" s="455" t="str">
        <f t="shared" si="4"/>
        <v/>
      </c>
      <c r="BC56" s="455" t="str">
        <f t="shared" si="5"/>
        <v/>
      </c>
      <c r="BD56" s="455" t="str">
        <f t="shared" si="6"/>
        <v/>
      </c>
      <c r="BE56" s="455" t="str">
        <f t="shared" si="7"/>
        <v/>
      </c>
      <c r="BF56" s="455"/>
      <c r="BG56" s="455" t="str">
        <f t="shared" si="8"/>
        <v/>
      </c>
      <c r="BH56" s="455" t="str">
        <f t="shared" si="9"/>
        <v/>
      </c>
      <c r="BI56" s="455" t="str">
        <f t="shared" si="10"/>
        <v/>
      </c>
      <c r="BJ56" s="455" t="str">
        <f t="shared" si="11"/>
        <v/>
      </c>
      <c r="BK56" s="455"/>
      <c r="BL56" s="459" t="str">
        <f t="shared" si="12"/>
        <v/>
      </c>
      <c r="BM56" s="459" t="str">
        <f t="shared" si="13"/>
        <v/>
      </c>
      <c r="BN56" s="454" t="str">
        <f t="shared" si="14"/>
        <v/>
      </c>
      <c r="BO56" s="455"/>
      <c r="BT56" s="458"/>
      <c r="BU56" s="458"/>
      <c r="BV56" s="458"/>
    </row>
    <row r="57" spans="1:74" ht="23.45" customHeight="1" thickBot="1">
      <c r="A57" s="280">
        <v>50</v>
      </c>
      <c r="B57" s="235" t="str">
        <f>IF(D57&amp;E57="","",COUNT(B$8:B56)+1)</f>
        <v/>
      </c>
      <c r="C57" s="568"/>
      <c r="D57" s="569"/>
      <c r="E57" s="569"/>
      <c r="F57" s="569"/>
      <c r="G57" s="570"/>
      <c r="H57" s="571"/>
      <c r="I57" s="572" t="str">
        <f t="shared" si="17"/>
        <v/>
      </c>
      <c r="J57" s="573"/>
      <c r="K57" s="574"/>
      <c r="L57" s="575"/>
      <c r="M57" s="575"/>
      <c r="N57" s="575"/>
      <c r="O57" s="576" t="str">
        <f t="shared" ref="O57" si="18">IF(D57="","","千　葉")</f>
        <v/>
      </c>
      <c r="P57" s="574" t="str">
        <f t="shared" ref="P57" si="19">IF(D57="","","JPN")</f>
        <v/>
      </c>
      <c r="Q57" s="577"/>
      <c r="R57" s="578"/>
      <c r="S57" s="579"/>
      <c r="T57" s="580"/>
      <c r="U57" s="581"/>
      <c r="V57" s="582"/>
      <c r="W57" s="583"/>
      <c r="X57" s="584"/>
      <c r="Y57" s="585"/>
      <c r="Z57" s="581"/>
      <c r="AA57" s="586"/>
      <c r="AB57" s="587"/>
      <c r="AC57" s="588"/>
      <c r="AD57" s="589" t="str">
        <f t="shared" si="3"/>
        <v/>
      </c>
      <c r="AE57" s="195"/>
      <c r="AF57" s="196"/>
      <c r="AG57" s="197"/>
      <c r="AH57" s="215"/>
      <c r="AI57" s="199"/>
      <c r="AJ57" s="200"/>
      <c r="AK57" s="201"/>
      <c r="AL57" s="202"/>
      <c r="AM57" s="203"/>
      <c r="AN57" s="204"/>
      <c r="AO57" s="137"/>
      <c r="BB57" s="455" t="str">
        <f t="shared" si="4"/>
        <v/>
      </c>
      <c r="BC57" s="455" t="str">
        <f t="shared" si="5"/>
        <v/>
      </c>
      <c r="BD57" s="455" t="str">
        <f t="shared" si="6"/>
        <v/>
      </c>
      <c r="BE57" s="455" t="str">
        <f t="shared" si="7"/>
        <v/>
      </c>
      <c r="BF57" s="455"/>
      <c r="BG57" s="455" t="str">
        <f t="shared" si="8"/>
        <v/>
      </c>
      <c r="BH57" s="455" t="str">
        <f t="shared" si="9"/>
        <v/>
      </c>
      <c r="BI57" s="455" t="str">
        <f t="shared" si="10"/>
        <v/>
      </c>
      <c r="BJ57" s="455" t="str">
        <f t="shared" si="11"/>
        <v/>
      </c>
      <c r="BK57" s="455"/>
      <c r="BL57" s="459" t="str">
        <f t="shared" si="12"/>
        <v/>
      </c>
      <c r="BM57" s="459" t="str">
        <f t="shared" si="13"/>
        <v/>
      </c>
      <c r="BN57" s="454" t="str">
        <f t="shared" si="14"/>
        <v/>
      </c>
      <c r="BO57" s="455"/>
      <c r="BT57" s="458"/>
      <c r="BU57" s="458"/>
      <c r="BV57" s="458"/>
    </row>
    <row r="58" spans="1:74" ht="10.5" customHeight="1"/>
  </sheetData>
  <sheetProtection password="CC02" sheet="1" objects="1" scenarios="1" selectLockedCells="1"/>
  <protectedRanges>
    <protectedRange password="CDC2" sqref="Q2:R3" name="範囲1"/>
    <protectedRange password="CDC2" sqref="AN2:AN3" name="範囲1_1"/>
  </protectedRanges>
  <sortState ref="DC7:DE68">
    <sortCondition ref="DC7:DC68"/>
  </sortState>
  <mergeCells count="37">
    <mergeCell ref="AO4:AO5"/>
    <mergeCell ref="AA4:AA5"/>
    <mergeCell ref="AK4:AK5"/>
    <mergeCell ref="AL4:AM4"/>
    <mergeCell ref="AN4:AN5"/>
    <mergeCell ref="AD4:AD5"/>
    <mergeCell ref="AE4:AE5"/>
    <mergeCell ref="AF4:AF5"/>
    <mergeCell ref="AI4:AI5"/>
    <mergeCell ref="AJ4:AJ5"/>
    <mergeCell ref="W4:W5"/>
    <mergeCell ref="AB4:AB5"/>
    <mergeCell ref="AG4:AG5"/>
    <mergeCell ref="Q2:R2"/>
    <mergeCell ref="T4:T5"/>
    <mergeCell ref="U4:U5"/>
    <mergeCell ref="Y4:Y5"/>
    <mergeCell ref="Z4:Z5"/>
    <mergeCell ref="R4:R5"/>
    <mergeCell ref="S4:S5"/>
    <mergeCell ref="X4:X5"/>
    <mergeCell ref="AC4:AC5"/>
    <mergeCell ref="Q3:AC3"/>
    <mergeCell ref="M4:M5"/>
    <mergeCell ref="N4:N5"/>
    <mergeCell ref="O4:O5"/>
    <mergeCell ref="P4:P5"/>
    <mergeCell ref="B2:P3"/>
    <mergeCell ref="I4:I5"/>
    <mergeCell ref="J4:J5"/>
    <mergeCell ref="K4:K5"/>
    <mergeCell ref="L4:L5"/>
    <mergeCell ref="B4:B5"/>
    <mergeCell ref="C4:C5"/>
    <mergeCell ref="D4:E4"/>
    <mergeCell ref="F4:G4"/>
    <mergeCell ref="H4:H5"/>
  </mergeCells>
  <phoneticPr fontId="1"/>
  <dataValidations count="11">
    <dataValidation type="list" allowBlank="1" showInputMessage="1" showErrorMessage="1" sqref="J6:J8 J10:J57">
      <formula1>"男,女"</formula1>
    </dataValidation>
    <dataValidation type="list" allowBlank="1" showInputMessage="1" showErrorMessage="1" sqref="AJ8:AJ57 Z8:Z57 AO8:AO57 U8:U57 AE8:AE57">
      <formula1>"○, "</formula1>
    </dataValidation>
    <dataValidation type="list" allowBlank="1" showInputMessage="1" showErrorMessage="1" sqref="J9">
      <formula1>"　,男,女"</formula1>
    </dataValidation>
    <dataValidation imeMode="halfAlpha" allowBlank="1" showInputMessage="1" showErrorMessage="1" sqref="C8:C57 AG8:AG57 P8:P57 AB8:AB57"/>
    <dataValidation imeMode="halfKatakana" allowBlank="1" showInputMessage="1" showErrorMessage="1" sqref="F8:G57"/>
    <dataValidation type="list" allowBlank="1" showInputMessage="1" showErrorMessage="1" sqref="Q8:Q57">
      <formula1>INDIRECT($BE8)</formula1>
    </dataValidation>
    <dataValidation type="list" allowBlank="1" showInputMessage="1" showErrorMessage="1" sqref="V8:V57">
      <formula1>INDIRECT($BJ8)</formula1>
    </dataValidation>
    <dataValidation imeMode="disabled" allowBlank="1" showInputMessage="1" showErrorMessage="1" sqref="R8:R57 W8:W57"/>
    <dataValidation imeMode="on" allowBlank="1" showInputMessage="1" showErrorMessage="1" sqref="S8:S57 X8:X57"/>
    <dataValidation type="list" allowBlank="1" showErrorMessage="1" sqref="AA8:AA57">
      <formula1>INDIRECT($BN8)</formula1>
    </dataValidation>
    <dataValidation imeMode="off" allowBlank="1" showInputMessage="1" showErrorMessage="1" sqref="K8:N57 H8:H57"/>
  </dataValidations>
  <printOptions horizontalCentered="1"/>
  <pageMargins left="0.19685039370078741" right="0.19685039370078741" top="0.21" bottom="0.19" header="0.31496062992125984" footer="0.21"/>
  <pageSetup paperSize="9" scale="72" fitToHeight="0" orientation="landscape" r:id="rId1"/>
  <rowBreaks count="1" manualBreakCount="1">
    <brk id="37" max="41"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データ!$J$2:$J$48</xm:f>
          </x14:formula1>
          <xm:sqref>O6:O7</xm:sqref>
        </x14:dataValidation>
        <x14:dataValidation type="list" allowBlank="1" showInputMessage="1" showErrorMessage="1">
          <x14:formula1>
            <xm:f>IF($V8="","",(データ!$Y$2:$Y$9))</xm:f>
          </x14:formula1>
          <xm:sqref>Y8:Y57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4" tint="0.59999389629810485"/>
    <pageSetUpPr fitToPage="1"/>
  </sheetPr>
  <dimension ref="B1:EK67"/>
  <sheetViews>
    <sheetView showGridLines="0" zoomScaleNormal="100" workbookViewId="0">
      <pane xSplit="1" ySplit="16" topLeftCell="B17" activePane="bottomRight" state="frozen"/>
      <selection pane="topRight" activeCell="B1" sqref="B1"/>
      <selection pane="bottomLeft" activeCell="A17" sqref="A17"/>
      <selection pane="bottomRight" activeCell="B7" sqref="B7:D8"/>
    </sheetView>
  </sheetViews>
  <sheetFormatPr defaultColWidth="9" defaultRowHeight="13.5"/>
  <cols>
    <col min="1" max="1" width="1.25" style="74" customWidth="1"/>
    <col min="2" max="2" width="7.125" style="88" customWidth="1"/>
    <col min="3" max="3" width="7.625" style="88" customWidth="1"/>
    <col min="4" max="6" width="6.125" style="89" customWidth="1"/>
    <col min="7" max="7" width="7.25" style="90" customWidth="1"/>
    <col min="8" max="9" width="7" style="90" customWidth="1"/>
    <col min="10" max="12" width="7.5" style="88" customWidth="1"/>
    <col min="13" max="15" width="7.5" style="89" customWidth="1"/>
    <col min="16" max="19" width="7" style="89" customWidth="1"/>
    <col min="20" max="20" width="0.375" style="74" customWidth="1"/>
    <col min="21" max="16384" width="9" style="74"/>
  </cols>
  <sheetData>
    <row r="1" spans="2:141" ht="4.5" customHeight="1" thickBot="1">
      <c r="B1" s="217" t="s">
        <v>99</v>
      </c>
      <c r="C1" s="217"/>
      <c r="D1" s="218"/>
      <c r="E1" s="218"/>
      <c r="F1" s="218"/>
      <c r="G1" s="218"/>
      <c r="H1" s="218"/>
      <c r="I1" s="218"/>
      <c r="J1" s="218"/>
      <c r="K1" s="218"/>
      <c r="L1" s="218"/>
      <c r="M1" s="219"/>
      <c r="N1" s="220"/>
      <c r="O1" s="221"/>
      <c r="P1" s="221"/>
      <c r="Q1" s="221"/>
      <c r="R1" s="221"/>
      <c r="S1" s="221"/>
    </row>
    <row r="2" spans="2:141" ht="21" customHeight="1">
      <c r="B2" s="744" t="s">
        <v>100</v>
      </c>
      <c r="C2" s="745"/>
      <c r="D2" s="745"/>
      <c r="E2" s="745"/>
      <c r="F2" s="745"/>
      <c r="G2" s="745"/>
      <c r="H2" s="745"/>
      <c r="I2" s="745"/>
      <c r="J2" s="745"/>
      <c r="K2" s="745"/>
      <c r="L2" s="745"/>
      <c r="M2" s="745"/>
      <c r="N2" s="745"/>
      <c r="O2" s="745"/>
      <c r="P2" s="745"/>
      <c r="Q2" s="745"/>
      <c r="R2" s="745"/>
      <c r="S2" s="746"/>
    </row>
    <row r="3" spans="2:141" ht="9.1999999999999993" customHeight="1" thickBot="1">
      <c r="B3" s="747"/>
      <c r="C3" s="748"/>
      <c r="D3" s="748"/>
      <c r="E3" s="748"/>
      <c r="F3" s="748"/>
      <c r="G3" s="748"/>
      <c r="H3" s="748"/>
      <c r="I3" s="748"/>
      <c r="J3" s="748"/>
      <c r="K3" s="748"/>
      <c r="L3" s="748"/>
      <c r="M3" s="748"/>
      <c r="N3" s="748"/>
      <c r="O3" s="748"/>
      <c r="P3" s="748"/>
      <c r="Q3" s="748"/>
      <c r="R3" s="748"/>
      <c r="S3" s="749"/>
    </row>
    <row r="4" spans="2:141" ht="25.15" customHeight="1" thickBot="1">
      <c r="B4" s="766" t="s">
        <v>101</v>
      </c>
      <c r="C4" s="767"/>
      <c r="D4" s="767"/>
      <c r="E4" s="768" t="s">
        <v>545</v>
      </c>
      <c r="F4" s="769"/>
      <c r="G4" s="769"/>
      <c r="H4" s="769"/>
      <c r="I4" s="769"/>
      <c r="J4" s="769"/>
      <c r="K4" s="769"/>
      <c r="L4" s="769"/>
      <c r="M4" s="769"/>
      <c r="N4" s="769"/>
      <c r="O4" s="769"/>
      <c r="P4" s="769"/>
      <c r="Q4" s="769"/>
      <c r="R4" s="769"/>
      <c r="S4" s="770"/>
    </row>
    <row r="5" spans="2:141" ht="25.15" customHeight="1">
      <c r="B5" s="771" t="s">
        <v>223</v>
      </c>
      <c r="C5" s="772"/>
      <c r="D5" s="773"/>
      <c r="E5" s="774"/>
      <c r="F5" s="775"/>
      <c r="G5" s="775"/>
      <c r="H5" s="775"/>
      <c r="I5" s="776"/>
      <c r="J5" s="777" t="s">
        <v>224</v>
      </c>
      <c r="K5" s="778"/>
      <c r="L5" s="781" t="s">
        <v>28</v>
      </c>
      <c r="M5" s="782"/>
      <c r="N5" s="785" t="s">
        <v>225</v>
      </c>
      <c r="O5" s="786"/>
      <c r="P5" s="774"/>
      <c r="Q5" s="775"/>
      <c r="R5" s="775"/>
      <c r="S5" s="787"/>
    </row>
    <row r="6" spans="2:141" ht="25.15" customHeight="1">
      <c r="B6" s="788" t="s">
        <v>534</v>
      </c>
      <c r="C6" s="789"/>
      <c r="D6" s="790"/>
      <c r="E6" s="791"/>
      <c r="F6" s="792"/>
      <c r="G6" s="792"/>
      <c r="H6" s="792"/>
      <c r="I6" s="793"/>
      <c r="J6" s="779"/>
      <c r="K6" s="780"/>
      <c r="L6" s="783"/>
      <c r="M6" s="784"/>
      <c r="N6" s="794" t="s">
        <v>226</v>
      </c>
      <c r="O6" s="795"/>
      <c r="P6" s="796"/>
      <c r="Q6" s="797"/>
      <c r="R6" s="797"/>
      <c r="S6" s="798"/>
    </row>
    <row r="7" spans="2:141" ht="25.15" customHeight="1">
      <c r="B7" s="750" t="s">
        <v>535</v>
      </c>
      <c r="C7" s="751"/>
      <c r="D7" s="752"/>
      <c r="E7" s="336" t="s">
        <v>227</v>
      </c>
      <c r="F7" s="756"/>
      <c r="G7" s="757"/>
      <c r="H7" s="337" t="s">
        <v>228</v>
      </c>
      <c r="I7" s="756"/>
      <c r="J7" s="757"/>
      <c r="K7" s="337" t="s">
        <v>229</v>
      </c>
      <c r="L7" s="756"/>
      <c r="M7" s="757"/>
      <c r="N7" s="758" t="s">
        <v>230</v>
      </c>
      <c r="O7" s="759"/>
      <c r="P7" s="762"/>
      <c r="Q7" s="763"/>
      <c r="R7" s="763"/>
      <c r="S7" s="799" t="s">
        <v>231</v>
      </c>
      <c r="EK7" s="74" t="s">
        <v>102</v>
      </c>
    </row>
    <row r="8" spans="2:141" ht="25.15" customHeight="1">
      <c r="B8" s="753"/>
      <c r="C8" s="754"/>
      <c r="D8" s="755"/>
      <c r="E8" s="801"/>
      <c r="F8" s="802"/>
      <c r="G8" s="802"/>
      <c r="H8" s="802"/>
      <c r="I8" s="802"/>
      <c r="J8" s="802"/>
      <c r="K8" s="802"/>
      <c r="L8" s="802"/>
      <c r="M8" s="803"/>
      <c r="N8" s="760"/>
      <c r="O8" s="761"/>
      <c r="P8" s="764"/>
      <c r="Q8" s="765"/>
      <c r="R8" s="765"/>
      <c r="S8" s="800"/>
    </row>
    <row r="9" spans="2:141" ht="42" customHeight="1" thickBot="1">
      <c r="B9" s="820" t="s">
        <v>536</v>
      </c>
      <c r="C9" s="821"/>
      <c r="D9" s="822"/>
      <c r="E9" s="823"/>
      <c r="F9" s="824"/>
      <c r="G9" s="824"/>
      <c r="H9" s="824"/>
      <c r="I9" s="824"/>
      <c r="J9" s="824"/>
      <c r="K9" s="824"/>
      <c r="L9" s="824"/>
      <c r="M9" s="369"/>
      <c r="N9" s="825" t="s">
        <v>232</v>
      </c>
      <c r="O9" s="826"/>
      <c r="P9" s="827"/>
      <c r="Q9" s="828"/>
      <c r="R9" s="828"/>
      <c r="S9" s="829"/>
    </row>
    <row r="10" spans="2:141" ht="20.25" customHeight="1">
      <c r="B10" s="836" t="s">
        <v>245</v>
      </c>
      <c r="C10" s="366" t="s">
        <v>233</v>
      </c>
      <c r="D10" s="830"/>
      <c r="E10" s="831"/>
      <c r="F10" s="832"/>
      <c r="G10" s="338" t="s">
        <v>234</v>
      </c>
      <c r="H10" s="830"/>
      <c r="I10" s="832"/>
      <c r="J10" s="339" t="s">
        <v>345</v>
      </c>
      <c r="K10" s="340"/>
      <c r="L10" s="340"/>
      <c r="M10" s="340"/>
      <c r="N10" s="367" t="s">
        <v>438</v>
      </c>
      <c r="O10" s="368" t="s">
        <v>439</v>
      </c>
      <c r="P10" s="352"/>
      <c r="Q10" s="849" t="s">
        <v>529</v>
      </c>
      <c r="R10" s="850"/>
      <c r="S10" s="851"/>
    </row>
    <row r="11" spans="2:141" ht="20.25" customHeight="1">
      <c r="B11" s="836"/>
      <c r="C11" s="342" t="s">
        <v>233</v>
      </c>
      <c r="D11" s="833"/>
      <c r="E11" s="834"/>
      <c r="F11" s="835"/>
      <c r="G11" s="348" t="s">
        <v>234</v>
      </c>
      <c r="H11" s="833"/>
      <c r="I11" s="835"/>
      <c r="J11" s="847" t="s">
        <v>479</v>
      </c>
      <c r="K11" s="847"/>
      <c r="L11" s="847"/>
      <c r="M11" s="848"/>
      <c r="N11" s="349">
        <f>IF(N12="","",(N12+N13))</f>
        <v>0</v>
      </c>
      <c r="O11" s="350">
        <f>IF(O12="","",(O12+O13))</f>
        <v>0</v>
      </c>
      <c r="P11" s="351" t="s">
        <v>242</v>
      </c>
      <c r="Q11" s="347"/>
      <c r="R11" s="852">
        <v>0</v>
      </c>
      <c r="S11" s="854" t="s">
        <v>528</v>
      </c>
    </row>
    <row r="12" spans="2:141" ht="20.25" customHeight="1">
      <c r="B12" s="837"/>
      <c r="C12" s="342" t="s">
        <v>233</v>
      </c>
      <c r="D12" s="833"/>
      <c r="E12" s="834"/>
      <c r="F12" s="838"/>
      <c r="G12" s="342" t="s">
        <v>234</v>
      </c>
      <c r="H12" s="839"/>
      <c r="I12" s="840"/>
      <c r="J12" s="843" t="s">
        <v>346</v>
      </c>
      <c r="K12" s="843"/>
      <c r="L12" s="843"/>
      <c r="M12" s="844"/>
      <c r="N12" s="295">
        <f>50-COUNTBLANK(競技者データ入力シート!Q8:Q57)</f>
        <v>0</v>
      </c>
      <c r="O12" s="344">
        <f>50-COUNTBLANK(競技者データ入力シート!V8:V57)</f>
        <v>0</v>
      </c>
      <c r="P12" s="351" t="s">
        <v>242</v>
      </c>
      <c r="Q12" s="353"/>
      <c r="R12" s="853"/>
      <c r="S12" s="855"/>
    </row>
    <row r="13" spans="2:141" ht="20.25" customHeight="1" thickBot="1">
      <c r="B13" s="841" t="s">
        <v>347</v>
      </c>
      <c r="C13" s="842"/>
      <c r="D13" s="842"/>
      <c r="E13" s="341" t="s">
        <v>438</v>
      </c>
      <c r="F13" s="343">
        <v>0</v>
      </c>
      <c r="G13" s="354" t="s">
        <v>439</v>
      </c>
      <c r="H13" s="346">
        <v>0</v>
      </c>
      <c r="I13" s="355"/>
      <c r="J13" s="845" t="s">
        <v>533</v>
      </c>
      <c r="K13" s="845"/>
      <c r="L13" s="845"/>
      <c r="M13" s="846"/>
      <c r="N13" s="249">
        <v>0</v>
      </c>
      <c r="O13" s="345">
        <v>0</v>
      </c>
      <c r="P13" s="356" t="s">
        <v>242</v>
      </c>
      <c r="Q13" s="357"/>
      <c r="R13" s="358"/>
      <c r="S13" s="359"/>
    </row>
    <row r="14" spans="2:141" ht="0.75" customHeight="1">
      <c r="B14" s="123"/>
      <c r="C14" s="75"/>
      <c r="D14" s="75"/>
      <c r="E14" s="73"/>
      <c r="F14" s="73"/>
      <c r="G14" s="76"/>
      <c r="H14" s="76"/>
      <c r="I14" s="76"/>
      <c r="J14" s="222"/>
      <c r="K14" s="222"/>
      <c r="L14" s="222"/>
      <c r="M14" s="223"/>
      <c r="N14" s="223"/>
      <c r="O14" s="223"/>
      <c r="P14" s="223"/>
      <c r="Q14" s="223"/>
      <c r="R14" s="223"/>
      <c r="S14" s="224"/>
    </row>
    <row r="15" spans="2:141" ht="0.75" customHeight="1">
      <c r="B15" s="124"/>
      <c r="C15" s="77"/>
      <c r="D15" s="78"/>
      <c r="E15" s="78"/>
      <c r="F15" s="78"/>
      <c r="G15" s="79"/>
      <c r="H15" s="79"/>
      <c r="I15" s="79"/>
      <c r="J15" s="79"/>
      <c r="K15" s="79"/>
      <c r="L15" s="79"/>
      <c r="M15" s="125"/>
      <c r="N15" s="125"/>
      <c r="O15" s="125"/>
      <c r="P15" s="125"/>
      <c r="Q15" s="125"/>
      <c r="R15" s="125"/>
      <c r="S15" s="126"/>
    </row>
    <row r="16" spans="2:141" ht="20.25" customHeight="1">
      <c r="B16" s="127" t="s">
        <v>64</v>
      </c>
      <c r="C16" s="80" t="s">
        <v>65</v>
      </c>
      <c r="D16" s="812" t="s">
        <v>104</v>
      </c>
      <c r="E16" s="813"/>
      <c r="F16" s="814"/>
      <c r="G16" s="81" t="s">
        <v>105</v>
      </c>
      <c r="H16" s="81" t="s">
        <v>103</v>
      </c>
      <c r="I16" s="363" t="s">
        <v>106</v>
      </c>
      <c r="J16" s="815" t="s">
        <v>526</v>
      </c>
      <c r="K16" s="816"/>
      <c r="L16" s="816" t="s">
        <v>527</v>
      </c>
      <c r="M16" s="816"/>
      <c r="N16" s="817" t="s">
        <v>478</v>
      </c>
      <c r="O16" s="817"/>
      <c r="P16" s="818" t="s">
        <v>107</v>
      </c>
      <c r="Q16" s="818"/>
      <c r="R16" s="818" t="s">
        <v>108</v>
      </c>
      <c r="S16" s="819"/>
    </row>
    <row r="17" spans="2:19" ht="16.5" customHeight="1">
      <c r="B17" s="250">
        <v>1</v>
      </c>
      <c r="C17" s="362" t="str">
        <f>IF(ISERROR(VLOOKUP(B17,'NANS Data'!$D$2:$P$51,6,FALSE)),"",VLOOKUP(B17,'NANS Data'!$D$2:$P$51,6,FALSE))&amp;""</f>
        <v/>
      </c>
      <c r="D17" s="804" t="str">
        <f>IF(ISERROR(VLOOKUP(B17,'NANS Data'!$D$2:$P$51,7,FALSE)),"",VLOOKUP(B17,'NANS Data'!$D$2:$P$51,7,FALSE))&amp;""</f>
        <v/>
      </c>
      <c r="E17" s="805"/>
      <c r="F17" s="806"/>
      <c r="G17" s="82" t="str">
        <f>IF(ISERROR(VLOOKUP(B17,'NANS Data'!$D$2:$P$51,12,FALSE)),"",VLOOKUP(B17,'NANS Data'!$D$2:$P$51,12,FALSE))&amp;""</f>
        <v/>
      </c>
      <c r="H17" s="83" t="str">
        <f>IF(ISERROR(VLOOKUP(B17,競技者データ入力シート!$B$8:$O$57,2,FALSE)),"",VLOOKUP(B17,競技者データ入力シート!$B$8:$O$57,8,FALSE))&amp;""</f>
        <v/>
      </c>
      <c r="I17" s="84" t="str">
        <f>IF(ISERROR(VLOOKUP(B17,'NANS Data'!$D$2:$P$51,13,FALSE)),"",VLOOKUP(B17,'NANS Data'!$D$2:$P$51,13,FALSE))&amp;""</f>
        <v/>
      </c>
      <c r="J17" s="807" t="str">
        <f>IF(ISERROR(VLOOKUP($B17,競技者データ入力シート!$B$8:$Q$57,16,FALSE)),"",VLOOKUP($B17,競技者データ入力シート!$B$8:$Q$57,16,FALSE))&amp;""</f>
        <v/>
      </c>
      <c r="K17" s="808"/>
      <c r="L17" s="808" t="str">
        <f>IF(ISERROR(VLOOKUP($B17,競技者データ入力シート!$B$8:$AK$57,21,FALSE)),"",VLOOKUP($B17,競技者データ入力シート!$B$8:$AK$57,21,FALSE))&amp;""</f>
        <v/>
      </c>
      <c r="M17" s="808"/>
      <c r="N17" s="809" t="str">
        <f>IF(ISERROR(VLOOKUP($B17,競技者データ入力シート!$B$8:$AK$57,26,FALSE)),"",VLOOKUP($B17,競技者データ入力シート!$B$8:$AK$57,26,FALSE))&amp;""</f>
        <v/>
      </c>
      <c r="O17" s="809"/>
      <c r="P17" s="810"/>
      <c r="Q17" s="810"/>
      <c r="R17" s="810"/>
      <c r="S17" s="811"/>
    </row>
    <row r="18" spans="2:19" ht="16.5" customHeight="1">
      <c r="B18" s="251">
        <v>2</v>
      </c>
      <c r="C18" s="362" t="str">
        <f>IF(ISERROR(VLOOKUP(B18,'NANS Data'!$D$2:$P$51,6,FALSE)),"",VLOOKUP(B18,'NANS Data'!$D$2:$P$51,6,FALSE))&amp;""</f>
        <v/>
      </c>
      <c r="D18" s="804" t="str">
        <f>IF(ISERROR(VLOOKUP(B18,'NANS Data'!$D$2:$P$51,7,FALSE)),"",VLOOKUP(B18,'NANS Data'!$D$2:$P$51,7,FALSE))&amp;""</f>
        <v/>
      </c>
      <c r="E18" s="805"/>
      <c r="F18" s="806"/>
      <c r="G18" s="82" t="str">
        <f>IF(ISERROR(VLOOKUP(B18,'NANS Data'!$D$2:$P$51,12,FALSE)),"",VLOOKUP(B18,'NANS Data'!$D$2:$P$51,12,FALSE))&amp;""</f>
        <v/>
      </c>
      <c r="H18" s="83" t="str">
        <f>IF(ISERROR(VLOOKUP(B18,競技者データ入力シート!$B$8:$O$57,2,FALSE)),"",VLOOKUP(B18,競技者データ入力シート!$B$8:$O$57,8,FALSE))&amp;""</f>
        <v/>
      </c>
      <c r="I18" s="84" t="str">
        <f>IF(ISERROR(VLOOKUP(B18,'NANS Data'!$D$2:$P$51,13,FALSE)),"",VLOOKUP(B18,'NANS Data'!$D$2:$P$51,13,FALSE))&amp;""</f>
        <v/>
      </c>
      <c r="J18" s="807" t="str">
        <f>IF(ISERROR(VLOOKUP($B18,競技者データ入力シート!$B$8:$Q$57,16,FALSE)),"",VLOOKUP($B18,競技者データ入力シート!$B$8:$Q$57,16,FALSE))&amp;""</f>
        <v/>
      </c>
      <c r="K18" s="808"/>
      <c r="L18" s="808" t="str">
        <f>IF(ISERROR(VLOOKUP($B18,競技者データ入力シート!$B$8:$AK$57,21,FALSE)),"",VLOOKUP($B18,競技者データ入力シート!$B$8:$AK$57,21,FALSE))&amp;""</f>
        <v/>
      </c>
      <c r="M18" s="808"/>
      <c r="N18" s="809" t="str">
        <f>IF(ISERROR(VLOOKUP($B18,競技者データ入力シート!$B$8:$AK$57,26,FALSE)),"",VLOOKUP($B18,競技者データ入力シート!$B$8:$AK$57,26,FALSE))&amp;""</f>
        <v/>
      </c>
      <c r="O18" s="809"/>
      <c r="P18" s="810"/>
      <c r="Q18" s="810"/>
      <c r="R18" s="810"/>
      <c r="S18" s="811"/>
    </row>
    <row r="19" spans="2:19" ht="16.5" customHeight="1">
      <c r="B19" s="251">
        <v>3</v>
      </c>
      <c r="C19" s="362" t="str">
        <f>IF(ISERROR(VLOOKUP(B19,'NANS Data'!$D$2:$P$51,6,FALSE)),"",VLOOKUP(B19,'NANS Data'!$D$2:$P$51,6,FALSE))&amp;""</f>
        <v/>
      </c>
      <c r="D19" s="804" t="str">
        <f>IF(ISERROR(VLOOKUP(B19,'NANS Data'!$D$2:$P$51,7,FALSE)),"",VLOOKUP(B19,'NANS Data'!$D$2:$P$51,7,FALSE))&amp;""</f>
        <v/>
      </c>
      <c r="E19" s="805"/>
      <c r="F19" s="806"/>
      <c r="G19" s="82" t="str">
        <f>IF(ISERROR(VLOOKUP(B19,'NANS Data'!$D$2:$P$51,12,FALSE)),"",VLOOKUP(B19,'NANS Data'!$D$2:$P$51,12,FALSE))&amp;""</f>
        <v/>
      </c>
      <c r="H19" s="83" t="str">
        <f>IF(ISERROR(VLOOKUP(B19,競技者データ入力シート!$B$8:$O$57,2,FALSE)),"",VLOOKUP(B19,競技者データ入力シート!$B$8:$O$57,8,FALSE))&amp;""</f>
        <v/>
      </c>
      <c r="I19" s="84" t="str">
        <f>IF(ISERROR(VLOOKUP(B19,'NANS Data'!$D$2:$P$51,13,FALSE)),"",VLOOKUP(B19,'NANS Data'!$D$2:$P$51,13,FALSE))&amp;""</f>
        <v/>
      </c>
      <c r="J19" s="807" t="str">
        <f>IF(ISERROR(VLOOKUP($B19,競技者データ入力シート!$B$8:$Q$57,16,FALSE)),"",VLOOKUP($B19,競技者データ入力シート!$B$8:$Q$57,16,FALSE))&amp;""</f>
        <v/>
      </c>
      <c r="K19" s="808"/>
      <c r="L19" s="808" t="str">
        <f>IF(ISERROR(VLOOKUP($B19,競技者データ入力シート!$B$8:$AK$57,21,FALSE)),"",VLOOKUP($B19,競技者データ入力シート!$B$8:$AK$57,21,FALSE))&amp;""</f>
        <v/>
      </c>
      <c r="M19" s="808"/>
      <c r="N19" s="809" t="str">
        <f>IF(ISERROR(VLOOKUP($B19,競技者データ入力シート!$B$8:$AK$57,26,FALSE)),"",VLOOKUP($B19,競技者データ入力シート!$B$8:$AK$57,26,FALSE))&amp;""</f>
        <v/>
      </c>
      <c r="O19" s="809"/>
      <c r="P19" s="810"/>
      <c r="Q19" s="810"/>
      <c r="R19" s="810"/>
      <c r="S19" s="811"/>
    </row>
    <row r="20" spans="2:19" ht="16.5" customHeight="1">
      <c r="B20" s="251">
        <v>4</v>
      </c>
      <c r="C20" s="362" t="str">
        <f>IF(ISERROR(VLOOKUP(B20,'NANS Data'!$D$2:$P$51,6,FALSE)),"",VLOOKUP(B20,'NANS Data'!$D$2:$P$51,6,FALSE))&amp;""</f>
        <v/>
      </c>
      <c r="D20" s="804" t="str">
        <f>IF(ISERROR(VLOOKUP(B20,'NANS Data'!$D$2:$P$51,7,FALSE)),"",VLOOKUP(B20,'NANS Data'!$D$2:$P$51,7,FALSE))&amp;""</f>
        <v/>
      </c>
      <c r="E20" s="805"/>
      <c r="F20" s="806"/>
      <c r="G20" s="82" t="str">
        <f>IF(ISERROR(VLOOKUP(B20,'NANS Data'!$D$2:$P$51,12,FALSE)),"",VLOOKUP(B20,'NANS Data'!$D$2:$P$51,12,FALSE))&amp;""</f>
        <v/>
      </c>
      <c r="H20" s="83" t="str">
        <f>IF(ISERROR(VLOOKUP(B20,競技者データ入力シート!$B$8:$O$57,2,FALSE)),"",VLOOKUP(B20,競技者データ入力シート!$B$8:$O$57,8,FALSE))&amp;""</f>
        <v/>
      </c>
      <c r="I20" s="84" t="str">
        <f>IF(ISERROR(VLOOKUP(B20,'NANS Data'!$D$2:$P$51,13,FALSE)),"",VLOOKUP(B20,'NANS Data'!$D$2:$P$51,13,FALSE))&amp;""</f>
        <v/>
      </c>
      <c r="J20" s="807" t="str">
        <f>IF(ISERROR(VLOOKUP($B20,競技者データ入力シート!$B$8:$Q$57,16,FALSE)),"",VLOOKUP($B20,競技者データ入力シート!$B$8:$Q$57,16,FALSE))&amp;""</f>
        <v/>
      </c>
      <c r="K20" s="808"/>
      <c r="L20" s="808" t="str">
        <f>IF(ISERROR(VLOOKUP($B20,競技者データ入力シート!$B$8:$AK$57,21,FALSE)),"",VLOOKUP($B20,競技者データ入力シート!$B$8:$AK$57,21,FALSE))&amp;""</f>
        <v/>
      </c>
      <c r="M20" s="808"/>
      <c r="N20" s="809" t="str">
        <f>IF(ISERROR(VLOOKUP($B20,競技者データ入力シート!$B$8:$AK$57,26,FALSE)),"",VLOOKUP($B20,競技者データ入力シート!$B$8:$AK$57,26,FALSE))&amp;""</f>
        <v/>
      </c>
      <c r="O20" s="809"/>
      <c r="P20" s="810"/>
      <c r="Q20" s="810"/>
      <c r="R20" s="810"/>
      <c r="S20" s="811"/>
    </row>
    <row r="21" spans="2:19" ht="16.5" customHeight="1">
      <c r="B21" s="252">
        <v>5</v>
      </c>
      <c r="C21" s="364" t="str">
        <f>IF(ISERROR(VLOOKUP(B21,'NANS Data'!$D$2:$P$51,6,FALSE)),"",VLOOKUP(B21,'NANS Data'!$D$2:$P$51,6,FALSE))&amp;""</f>
        <v/>
      </c>
      <c r="D21" s="856" t="str">
        <f>IF(ISERROR(VLOOKUP(B21,'NANS Data'!$D$2:$P$51,7,FALSE)),"",VLOOKUP(B21,'NANS Data'!$D$2:$P$51,7,FALSE))&amp;""</f>
        <v/>
      </c>
      <c r="E21" s="857"/>
      <c r="F21" s="858"/>
      <c r="G21" s="85" t="str">
        <f>IF(ISERROR(VLOOKUP(B21,'NANS Data'!$D$2:$P$51,12,FALSE)),"",VLOOKUP(B21,'NANS Data'!$D$2:$P$51,12,FALSE))&amp;""</f>
        <v/>
      </c>
      <c r="H21" s="86" t="str">
        <f>IF(ISERROR(VLOOKUP(B21,競技者データ入力シート!$B$8:$O$57,2,FALSE)),"",VLOOKUP(B21,競技者データ入力シート!$B$8:$O$57,8,FALSE))&amp;""</f>
        <v/>
      </c>
      <c r="I21" s="87" t="str">
        <f>IF(ISERROR(VLOOKUP(B21,'NANS Data'!$D$2:$P$51,13,FALSE)),"",VLOOKUP(B21,'NANS Data'!$D$2:$P$51,13,FALSE))&amp;""</f>
        <v/>
      </c>
      <c r="J21" s="859" t="str">
        <f>IF(ISERROR(VLOOKUP($B21,競技者データ入力シート!$B$8:$Q$57,16,FALSE)),"",VLOOKUP($B21,競技者データ入力シート!$B$8:$Q$57,16,FALSE))&amp;""</f>
        <v/>
      </c>
      <c r="K21" s="860"/>
      <c r="L21" s="860" t="str">
        <f>IF(ISERROR(VLOOKUP($B21,競技者データ入力シート!$B$8:$AK$57,21,FALSE)),"",VLOOKUP($B21,競技者データ入力シート!$B$8:$AK$57,21,FALSE))&amp;""</f>
        <v/>
      </c>
      <c r="M21" s="860"/>
      <c r="N21" s="861" t="str">
        <f>IF(ISERROR(VLOOKUP($B21,競技者データ入力シート!$B$8:$AK$57,26,FALSE)),"",VLOOKUP($B21,競技者データ入力シート!$B$8:$AK$57,26,FALSE))&amp;""</f>
        <v/>
      </c>
      <c r="O21" s="861"/>
      <c r="P21" s="862"/>
      <c r="Q21" s="862"/>
      <c r="R21" s="862"/>
      <c r="S21" s="863"/>
    </row>
    <row r="22" spans="2:19" ht="16.5" customHeight="1">
      <c r="B22" s="250">
        <v>6</v>
      </c>
      <c r="C22" s="362" t="str">
        <f>IF(ISERROR(VLOOKUP(B22,'NANS Data'!$D$2:$P$51,6,FALSE)),"",VLOOKUP(B22,'NANS Data'!$D$2:$P$51,6,FALSE))&amp;""</f>
        <v/>
      </c>
      <c r="D22" s="804" t="str">
        <f>IF(ISERROR(VLOOKUP(B22,'NANS Data'!$D$2:$P$51,7,FALSE)),"",VLOOKUP(B22,'NANS Data'!$D$2:$P$51,7,FALSE))&amp;""</f>
        <v/>
      </c>
      <c r="E22" s="805"/>
      <c r="F22" s="806"/>
      <c r="G22" s="82" t="str">
        <f>IF(ISERROR(VLOOKUP(B22,'NANS Data'!$D$2:$P$51,12,FALSE)),"",VLOOKUP(B22,'NANS Data'!$D$2:$P$51,12,FALSE))&amp;""</f>
        <v/>
      </c>
      <c r="H22" s="83" t="str">
        <f>IF(ISERROR(VLOOKUP(B22,競技者データ入力シート!$B$8:$O$57,2,FALSE)),"",VLOOKUP(B22,競技者データ入力シート!$B$8:$O$57,8,FALSE))&amp;""</f>
        <v/>
      </c>
      <c r="I22" s="84" t="str">
        <f>IF(ISERROR(VLOOKUP(B22,'NANS Data'!$D$2:$P$51,13,FALSE)),"",VLOOKUP(B22,'NANS Data'!$D$2:$P$51,13,FALSE))&amp;""</f>
        <v/>
      </c>
      <c r="J22" s="807" t="str">
        <f>IF(ISERROR(VLOOKUP($B22,競技者データ入力シート!$B$8:$Q$57,16,FALSE)),"",VLOOKUP($B22,競技者データ入力シート!$B$8:$Q$57,16,FALSE))&amp;""</f>
        <v/>
      </c>
      <c r="K22" s="808"/>
      <c r="L22" s="808" t="str">
        <f>IF(ISERROR(VLOOKUP($B22,競技者データ入力シート!$B$8:$AK$57,21,FALSE)),"",VLOOKUP($B22,競技者データ入力シート!$B$8:$AK$57,21,FALSE))&amp;""</f>
        <v/>
      </c>
      <c r="M22" s="808"/>
      <c r="N22" s="809" t="str">
        <f>IF(ISERROR(VLOOKUP($B22,競技者データ入力シート!$B$8:$AK$57,26,FALSE)),"",VLOOKUP($B22,競技者データ入力シート!$B$8:$AK$57,26,FALSE))&amp;""</f>
        <v/>
      </c>
      <c r="O22" s="809"/>
      <c r="P22" s="810"/>
      <c r="Q22" s="810"/>
      <c r="R22" s="810"/>
      <c r="S22" s="811"/>
    </row>
    <row r="23" spans="2:19" ht="16.5" customHeight="1">
      <c r="B23" s="251">
        <v>7</v>
      </c>
      <c r="C23" s="362" t="str">
        <f>IF(ISERROR(VLOOKUP(B23,'NANS Data'!$D$2:$P$51,6,FALSE)),"",VLOOKUP(B23,'NANS Data'!$D$2:$P$51,6,FALSE))&amp;""</f>
        <v/>
      </c>
      <c r="D23" s="804" t="str">
        <f>IF(ISERROR(VLOOKUP(B23,'NANS Data'!$D$2:$P$51,7,FALSE)),"",VLOOKUP(B23,'NANS Data'!$D$2:$P$51,7,FALSE))&amp;""</f>
        <v/>
      </c>
      <c r="E23" s="805"/>
      <c r="F23" s="806"/>
      <c r="G23" s="82" t="str">
        <f>IF(ISERROR(VLOOKUP(B23,'NANS Data'!$D$2:$P$51,12,FALSE)),"",VLOOKUP(B23,'NANS Data'!$D$2:$P$51,12,FALSE))&amp;""</f>
        <v/>
      </c>
      <c r="H23" s="83" t="str">
        <f>IF(ISERROR(VLOOKUP(B23,競技者データ入力シート!$B$8:$O$57,2,FALSE)),"",VLOOKUP(B23,競技者データ入力シート!$B$8:$O$57,8,FALSE))&amp;""</f>
        <v/>
      </c>
      <c r="I23" s="84" t="str">
        <f>IF(ISERROR(VLOOKUP(B23,'NANS Data'!$D$2:$P$51,13,FALSE)),"",VLOOKUP(B23,'NANS Data'!$D$2:$P$51,13,FALSE))&amp;""</f>
        <v/>
      </c>
      <c r="J23" s="807" t="str">
        <f>IF(ISERROR(VLOOKUP($B23,競技者データ入力シート!$B$8:$Q$57,16,FALSE)),"",VLOOKUP($B23,競技者データ入力シート!$B$8:$Q$57,16,FALSE))&amp;""</f>
        <v/>
      </c>
      <c r="K23" s="808"/>
      <c r="L23" s="808" t="str">
        <f>IF(ISERROR(VLOOKUP($B23,競技者データ入力シート!$B$8:$AK$57,21,FALSE)),"",VLOOKUP($B23,競技者データ入力シート!$B$8:$AK$57,21,FALSE))&amp;""</f>
        <v/>
      </c>
      <c r="M23" s="808"/>
      <c r="N23" s="809" t="str">
        <f>IF(ISERROR(VLOOKUP($B23,競技者データ入力シート!$B$8:$AK$57,26,FALSE)),"",VLOOKUP($B23,競技者データ入力シート!$B$8:$AK$57,26,FALSE))&amp;""</f>
        <v/>
      </c>
      <c r="O23" s="809"/>
      <c r="P23" s="810"/>
      <c r="Q23" s="810"/>
      <c r="R23" s="810"/>
      <c r="S23" s="811"/>
    </row>
    <row r="24" spans="2:19" ht="16.5" customHeight="1">
      <c r="B24" s="251">
        <v>8</v>
      </c>
      <c r="C24" s="362" t="str">
        <f>IF(ISERROR(VLOOKUP(B24,'NANS Data'!$D$2:$P$51,6,FALSE)),"",VLOOKUP(B24,'NANS Data'!$D$2:$P$51,6,FALSE))&amp;""</f>
        <v/>
      </c>
      <c r="D24" s="804" t="str">
        <f>IF(ISERROR(VLOOKUP(B24,'NANS Data'!$D$2:$P$51,7,FALSE)),"",VLOOKUP(B24,'NANS Data'!$D$2:$P$51,7,FALSE))&amp;""</f>
        <v/>
      </c>
      <c r="E24" s="805"/>
      <c r="F24" s="806"/>
      <c r="G24" s="82" t="str">
        <f>IF(ISERROR(VLOOKUP(B24,'NANS Data'!$D$2:$P$51,12,FALSE)),"",VLOOKUP(B24,'NANS Data'!$D$2:$P$51,12,FALSE))&amp;""</f>
        <v/>
      </c>
      <c r="H24" s="83" t="str">
        <f>IF(ISERROR(VLOOKUP(B24,競技者データ入力シート!$B$8:$O$57,2,FALSE)),"",VLOOKUP(B24,競技者データ入力シート!$B$8:$O$57,8,FALSE))&amp;""</f>
        <v/>
      </c>
      <c r="I24" s="84" t="str">
        <f>IF(ISERROR(VLOOKUP(B24,'NANS Data'!$D$2:$P$51,13,FALSE)),"",VLOOKUP(B24,'NANS Data'!$D$2:$P$51,13,FALSE))&amp;""</f>
        <v/>
      </c>
      <c r="J24" s="807" t="str">
        <f>IF(ISERROR(VLOOKUP($B24,競技者データ入力シート!$B$8:$Q$57,16,FALSE)),"",VLOOKUP($B24,競技者データ入力シート!$B$8:$Q$57,16,FALSE))&amp;""</f>
        <v/>
      </c>
      <c r="K24" s="808"/>
      <c r="L24" s="808" t="str">
        <f>IF(ISERROR(VLOOKUP($B24,競技者データ入力シート!$B$8:$AK$57,21,FALSE)),"",VLOOKUP($B24,競技者データ入力シート!$B$8:$AK$57,21,FALSE))&amp;""</f>
        <v/>
      </c>
      <c r="M24" s="808"/>
      <c r="N24" s="809" t="str">
        <f>IF(ISERROR(VLOOKUP($B24,競技者データ入力シート!$B$8:$AK$57,26,FALSE)),"",VLOOKUP($B24,競技者データ入力シート!$B$8:$AK$57,26,FALSE))&amp;""</f>
        <v/>
      </c>
      <c r="O24" s="809"/>
      <c r="P24" s="810"/>
      <c r="Q24" s="810"/>
      <c r="R24" s="810"/>
      <c r="S24" s="811"/>
    </row>
    <row r="25" spans="2:19" ht="16.5" customHeight="1">
      <c r="B25" s="251">
        <v>9</v>
      </c>
      <c r="C25" s="362" t="str">
        <f>IF(ISERROR(VLOOKUP(B25,'NANS Data'!$D$2:$P$51,6,FALSE)),"",VLOOKUP(B25,'NANS Data'!$D$2:$P$51,6,FALSE))&amp;""</f>
        <v/>
      </c>
      <c r="D25" s="804" t="str">
        <f>IF(ISERROR(VLOOKUP(B25,'NANS Data'!$D$2:$P$51,7,FALSE)),"",VLOOKUP(B25,'NANS Data'!$D$2:$P$51,7,FALSE))&amp;""</f>
        <v/>
      </c>
      <c r="E25" s="805"/>
      <c r="F25" s="806"/>
      <c r="G25" s="82" t="str">
        <f>IF(ISERROR(VLOOKUP(B25,'NANS Data'!$D$2:$P$51,12,FALSE)),"",VLOOKUP(B25,'NANS Data'!$D$2:$P$51,12,FALSE))&amp;""</f>
        <v/>
      </c>
      <c r="H25" s="83" t="str">
        <f>IF(ISERROR(VLOOKUP(B25,競技者データ入力シート!$B$8:$O$57,2,FALSE)),"",VLOOKUP(B25,競技者データ入力シート!$B$8:$O$57,8,FALSE))&amp;""</f>
        <v/>
      </c>
      <c r="I25" s="84" t="str">
        <f>IF(ISERROR(VLOOKUP(B25,'NANS Data'!$D$2:$P$51,13,FALSE)),"",VLOOKUP(B25,'NANS Data'!$D$2:$P$51,13,FALSE))&amp;""</f>
        <v/>
      </c>
      <c r="J25" s="807" t="str">
        <f>IF(ISERROR(VLOOKUP($B25,競技者データ入力シート!$B$8:$Q$57,16,FALSE)),"",VLOOKUP($B25,競技者データ入力シート!$B$8:$Q$57,16,FALSE))&amp;""</f>
        <v/>
      </c>
      <c r="K25" s="808"/>
      <c r="L25" s="808" t="str">
        <f>IF(ISERROR(VLOOKUP($B25,競技者データ入力シート!$B$8:$AK$57,21,FALSE)),"",VLOOKUP($B25,競技者データ入力シート!$B$8:$AK$57,21,FALSE))&amp;""</f>
        <v/>
      </c>
      <c r="M25" s="808"/>
      <c r="N25" s="809" t="str">
        <f>IF(ISERROR(VLOOKUP($B25,競技者データ入力シート!$B$8:$AK$57,26,FALSE)),"",VLOOKUP($B25,競技者データ入力シート!$B$8:$AK$57,26,FALSE))&amp;""</f>
        <v/>
      </c>
      <c r="O25" s="809"/>
      <c r="P25" s="810"/>
      <c r="Q25" s="810"/>
      <c r="R25" s="810"/>
      <c r="S25" s="811"/>
    </row>
    <row r="26" spans="2:19" ht="16.5" customHeight="1">
      <c r="B26" s="252">
        <v>10</v>
      </c>
      <c r="C26" s="364" t="str">
        <f>IF(ISERROR(VLOOKUP(B26,'NANS Data'!$D$2:$P$51,6,FALSE)),"",VLOOKUP(B26,'NANS Data'!$D$2:$P$51,6,FALSE))&amp;""</f>
        <v/>
      </c>
      <c r="D26" s="856" t="str">
        <f>IF(ISERROR(VLOOKUP(B26,'NANS Data'!$D$2:$P$51,7,FALSE)),"",VLOOKUP(B26,'NANS Data'!$D$2:$P$51,7,FALSE))&amp;""</f>
        <v/>
      </c>
      <c r="E26" s="857"/>
      <c r="F26" s="858"/>
      <c r="G26" s="85" t="str">
        <f>IF(ISERROR(VLOOKUP(B26,'NANS Data'!$D$2:$P$51,12,FALSE)),"",VLOOKUP(B26,'NANS Data'!$D$2:$P$51,12,FALSE))&amp;""</f>
        <v/>
      </c>
      <c r="H26" s="86" t="str">
        <f>IF(ISERROR(VLOOKUP(B26,競技者データ入力シート!$B$8:$O$57,2,FALSE)),"",VLOOKUP(B26,競技者データ入力シート!$B$8:$O$57,8,FALSE))&amp;""</f>
        <v/>
      </c>
      <c r="I26" s="87" t="str">
        <f>IF(ISERROR(VLOOKUP(B26,'NANS Data'!$D$2:$P$51,13,FALSE)),"",VLOOKUP(B26,'NANS Data'!$D$2:$P$51,13,FALSE))&amp;""</f>
        <v/>
      </c>
      <c r="J26" s="859" t="str">
        <f>IF(ISERROR(VLOOKUP($B26,競技者データ入力シート!$B$8:$Q$57,16,FALSE)),"",VLOOKUP($B26,競技者データ入力シート!$B$8:$Q$57,16,FALSE))&amp;""</f>
        <v/>
      </c>
      <c r="K26" s="860"/>
      <c r="L26" s="860" t="str">
        <f>IF(ISERROR(VLOOKUP($B26,競技者データ入力シート!$B$8:$AK$57,21,FALSE)),"",VLOOKUP($B26,競技者データ入力シート!$B$8:$AK$57,21,FALSE))&amp;""</f>
        <v/>
      </c>
      <c r="M26" s="860"/>
      <c r="N26" s="861" t="str">
        <f>IF(ISERROR(VLOOKUP($B26,競技者データ入力シート!$B$8:$AK$57,26,FALSE)),"",VLOOKUP($B26,競技者データ入力シート!$B$8:$AK$57,26,FALSE))&amp;""</f>
        <v/>
      </c>
      <c r="O26" s="861"/>
      <c r="P26" s="862"/>
      <c r="Q26" s="862"/>
      <c r="R26" s="862"/>
      <c r="S26" s="863"/>
    </row>
    <row r="27" spans="2:19" ht="16.5" customHeight="1">
      <c r="B27" s="250">
        <v>11</v>
      </c>
      <c r="C27" s="362" t="str">
        <f>IF(ISERROR(VLOOKUP(B27,'NANS Data'!$D$2:$P$51,6,FALSE)),"",VLOOKUP(B27,'NANS Data'!$D$2:$P$51,6,FALSE))&amp;""</f>
        <v/>
      </c>
      <c r="D27" s="804" t="str">
        <f>IF(ISERROR(VLOOKUP(B27,'NANS Data'!$D$2:$P$51,7,FALSE)),"",VLOOKUP(B27,'NANS Data'!$D$2:$P$51,7,FALSE))&amp;""</f>
        <v/>
      </c>
      <c r="E27" s="805"/>
      <c r="F27" s="806"/>
      <c r="G27" s="82" t="str">
        <f>IF(ISERROR(VLOOKUP(B27,'NANS Data'!$D$2:$P$51,12,FALSE)),"",VLOOKUP(B27,'NANS Data'!$D$2:$P$51,12,FALSE))&amp;""</f>
        <v/>
      </c>
      <c r="H27" s="83" t="str">
        <f>IF(ISERROR(VLOOKUP(B27,競技者データ入力シート!$B$8:$O$57,2,FALSE)),"",VLOOKUP(B27,競技者データ入力シート!$B$8:$O$57,8,FALSE))&amp;""</f>
        <v/>
      </c>
      <c r="I27" s="84" t="str">
        <f>IF(ISERROR(VLOOKUP(B27,'NANS Data'!$D$2:$P$51,13,FALSE)),"",VLOOKUP(B27,'NANS Data'!$D$2:$P$51,13,FALSE))&amp;""</f>
        <v/>
      </c>
      <c r="J27" s="807" t="str">
        <f>IF(ISERROR(VLOOKUP($B27,競技者データ入力シート!$B$8:$Q$57,16,FALSE)),"",VLOOKUP($B27,競技者データ入力シート!$B$8:$Q$57,16,FALSE))&amp;""</f>
        <v/>
      </c>
      <c r="K27" s="808"/>
      <c r="L27" s="808" t="str">
        <f>IF(ISERROR(VLOOKUP($B27,競技者データ入力シート!$B$8:$AK$57,21,FALSE)),"",VLOOKUP($B27,競技者データ入力シート!$B$8:$AK$57,21,FALSE))&amp;""</f>
        <v/>
      </c>
      <c r="M27" s="808"/>
      <c r="N27" s="809" t="str">
        <f>IF(ISERROR(VLOOKUP($B27,競技者データ入力シート!$B$8:$AK$57,26,FALSE)),"",VLOOKUP($B27,競技者データ入力シート!$B$8:$AK$57,26,FALSE))&amp;""</f>
        <v/>
      </c>
      <c r="O27" s="809"/>
      <c r="P27" s="810"/>
      <c r="Q27" s="810"/>
      <c r="R27" s="810"/>
      <c r="S27" s="811"/>
    </row>
    <row r="28" spans="2:19" ht="16.5" customHeight="1">
      <c r="B28" s="251">
        <v>12</v>
      </c>
      <c r="C28" s="362" t="str">
        <f>IF(ISERROR(VLOOKUP(B28,'NANS Data'!$D$2:$P$51,6,FALSE)),"",VLOOKUP(B28,'NANS Data'!$D$2:$P$51,6,FALSE))&amp;""</f>
        <v/>
      </c>
      <c r="D28" s="804" t="str">
        <f>IF(ISERROR(VLOOKUP(B28,'NANS Data'!$D$2:$P$51,7,FALSE)),"",VLOOKUP(B28,'NANS Data'!$D$2:$P$51,7,FALSE))&amp;""</f>
        <v/>
      </c>
      <c r="E28" s="805"/>
      <c r="F28" s="806"/>
      <c r="G28" s="82" t="str">
        <f>IF(ISERROR(VLOOKUP(B28,'NANS Data'!$D$2:$P$51,12,FALSE)),"",VLOOKUP(B28,'NANS Data'!$D$2:$P$51,12,FALSE))&amp;""</f>
        <v/>
      </c>
      <c r="H28" s="83" t="str">
        <f>IF(ISERROR(VLOOKUP(B28,競技者データ入力シート!$B$8:$O$57,2,FALSE)),"",VLOOKUP(B28,競技者データ入力シート!$B$8:$O$57,8,FALSE))&amp;""</f>
        <v/>
      </c>
      <c r="I28" s="84" t="str">
        <f>IF(ISERROR(VLOOKUP(B28,'NANS Data'!$D$2:$P$51,13,FALSE)),"",VLOOKUP(B28,'NANS Data'!$D$2:$P$51,13,FALSE))&amp;""</f>
        <v/>
      </c>
      <c r="J28" s="807" t="str">
        <f>IF(ISERROR(VLOOKUP($B28,競技者データ入力シート!$B$8:$Q$57,16,FALSE)),"",VLOOKUP($B28,競技者データ入力シート!$B$8:$Q$57,16,FALSE))&amp;""</f>
        <v/>
      </c>
      <c r="K28" s="808"/>
      <c r="L28" s="808" t="str">
        <f>IF(ISERROR(VLOOKUP($B28,競技者データ入力シート!$B$8:$AK$57,21,FALSE)),"",VLOOKUP($B28,競技者データ入力シート!$B$8:$AK$57,21,FALSE))&amp;""</f>
        <v/>
      </c>
      <c r="M28" s="808"/>
      <c r="N28" s="809" t="str">
        <f>IF(ISERROR(VLOOKUP($B28,競技者データ入力シート!$B$8:$AK$57,26,FALSE)),"",VLOOKUP($B28,競技者データ入力シート!$B$8:$AK$57,26,FALSE))&amp;""</f>
        <v/>
      </c>
      <c r="O28" s="809"/>
      <c r="P28" s="810"/>
      <c r="Q28" s="810"/>
      <c r="R28" s="810"/>
      <c r="S28" s="811"/>
    </row>
    <row r="29" spans="2:19" ht="16.5" customHeight="1">
      <c r="B29" s="251">
        <v>13</v>
      </c>
      <c r="C29" s="362" t="str">
        <f>IF(ISERROR(VLOOKUP(B29,'NANS Data'!$D$2:$P$51,6,FALSE)),"",VLOOKUP(B29,'NANS Data'!$D$2:$P$51,6,FALSE))&amp;""</f>
        <v/>
      </c>
      <c r="D29" s="804" t="str">
        <f>IF(ISERROR(VLOOKUP(B29,'NANS Data'!$D$2:$P$51,7,FALSE)),"",VLOOKUP(B29,'NANS Data'!$D$2:$P$51,7,FALSE))&amp;""</f>
        <v/>
      </c>
      <c r="E29" s="805"/>
      <c r="F29" s="806"/>
      <c r="G29" s="82" t="str">
        <f>IF(ISERROR(VLOOKUP(B29,'NANS Data'!$D$2:$P$51,12,FALSE)),"",VLOOKUP(B29,'NANS Data'!$D$2:$P$51,12,FALSE))&amp;""</f>
        <v/>
      </c>
      <c r="H29" s="83" t="str">
        <f>IF(ISERROR(VLOOKUP(B29,競技者データ入力シート!$B$8:$O$57,2,FALSE)),"",VLOOKUP(B29,競技者データ入力シート!$B$8:$O$57,8,FALSE))&amp;""</f>
        <v/>
      </c>
      <c r="I29" s="84" t="str">
        <f>IF(ISERROR(VLOOKUP(B29,'NANS Data'!$D$2:$P$51,13,FALSE)),"",VLOOKUP(B29,'NANS Data'!$D$2:$P$51,13,FALSE))&amp;""</f>
        <v/>
      </c>
      <c r="J29" s="807" t="str">
        <f>IF(ISERROR(VLOOKUP($B29,競技者データ入力シート!$B$8:$Q$57,16,FALSE)),"",VLOOKUP($B29,競技者データ入力シート!$B$8:$Q$57,16,FALSE))&amp;""</f>
        <v/>
      </c>
      <c r="K29" s="808"/>
      <c r="L29" s="808" t="str">
        <f>IF(ISERROR(VLOOKUP($B29,競技者データ入力シート!$B$8:$AK$57,21,FALSE)),"",VLOOKUP($B29,競技者データ入力シート!$B$8:$AK$57,21,FALSE))&amp;""</f>
        <v/>
      </c>
      <c r="M29" s="808"/>
      <c r="N29" s="809" t="str">
        <f>IF(ISERROR(VLOOKUP($B29,競技者データ入力シート!$B$8:$AK$57,26,FALSE)),"",VLOOKUP($B29,競技者データ入力シート!$B$8:$AK$57,26,FALSE))&amp;""</f>
        <v/>
      </c>
      <c r="O29" s="809"/>
      <c r="P29" s="810"/>
      <c r="Q29" s="810"/>
      <c r="R29" s="810"/>
      <c r="S29" s="811"/>
    </row>
    <row r="30" spans="2:19" ht="16.5" customHeight="1">
      <c r="B30" s="251">
        <v>14</v>
      </c>
      <c r="C30" s="362" t="str">
        <f>IF(ISERROR(VLOOKUP(B30,'NANS Data'!$D$2:$P$51,6,FALSE)),"",VLOOKUP(B30,'NANS Data'!$D$2:$P$51,6,FALSE))&amp;""</f>
        <v/>
      </c>
      <c r="D30" s="804" t="str">
        <f>IF(ISERROR(VLOOKUP(B30,'NANS Data'!$D$2:$P$51,7,FALSE)),"",VLOOKUP(B30,'NANS Data'!$D$2:$P$51,7,FALSE))&amp;""</f>
        <v/>
      </c>
      <c r="E30" s="805"/>
      <c r="F30" s="806"/>
      <c r="G30" s="82" t="str">
        <f>IF(ISERROR(VLOOKUP(B30,'NANS Data'!$D$2:$P$51,12,FALSE)),"",VLOOKUP(B30,'NANS Data'!$D$2:$P$51,12,FALSE))&amp;""</f>
        <v/>
      </c>
      <c r="H30" s="83" t="str">
        <f>IF(ISERROR(VLOOKUP(B30,競技者データ入力シート!$B$8:$O$57,2,FALSE)),"",VLOOKUP(B30,競技者データ入力シート!$B$8:$O$57,8,FALSE))&amp;""</f>
        <v/>
      </c>
      <c r="I30" s="84" t="str">
        <f>IF(ISERROR(VLOOKUP(B30,'NANS Data'!$D$2:$P$51,13,FALSE)),"",VLOOKUP(B30,'NANS Data'!$D$2:$P$51,13,FALSE))&amp;""</f>
        <v/>
      </c>
      <c r="J30" s="807" t="str">
        <f>IF(ISERROR(VLOOKUP($B30,競技者データ入力シート!$B$8:$Q$57,16,FALSE)),"",VLOOKUP($B30,競技者データ入力シート!$B$8:$Q$57,16,FALSE))&amp;""</f>
        <v/>
      </c>
      <c r="K30" s="808"/>
      <c r="L30" s="808" t="str">
        <f>IF(ISERROR(VLOOKUP($B30,競技者データ入力シート!$B$8:$AK$57,21,FALSE)),"",VLOOKUP($B30,競技者データ入力シート!$B$8:$AK$57,21,FALSE))&amp;""</f>
        <v/>
      </c>
      <c r="M30" s="808"/>
      <c r="N30" s="809" t="str">
        <f>IF(ISERROR(VLOOKUP($B30,競技者データ入力シート!$B$8:$AK$57,26,FALSE)),"",VLOOKUP($B30,競技者データ入力シート!$B$8:$AK$57,26,FALSE))&amp;""</f>
        <v/>
      </c>
      <c r="O30" s="809"/>
      <c r="P30" s="810"/>
      <c r="Q30" s="810"/>
      <c r="R30" s="810"/>
      <c r="S30" s="811"/>
    </row>
    <row r="31" spans="2:19" ht="16.5" customHeight="1">
      <c r="B31" s="252">
        <v>15</v>
      </c>
      <c r="C31" s="364" t="str">
        <f>IF(ISERROR(VLOOKUP(B31,'NANS Data'!$D$2:$P$51,6,FALSE)),"",VLOOKUP(B31,'NANS Data'!$D$2:$P$51,6,FALSE))&amp;""</f>
        <v/>
      </c>
      <c r="D31" s="856" t="str">
        <f>IF(ISERROR(VLOOKUP(B31,'NANS Data'!$D$2:$P$51,7,FALSE)),"",VLOOKUP(B31,'NANS Data'!$D$2:$P$51,7,FALSE))&amp;""</f>
        <v/>
      </c>
      <c r="E31" s="857"/>
      <c r="F31" s="858"/>
      <c r="G31" s="85" t="str">
        <f>IF(ISERROR(VLOOKUP(B31,'NANS Data'!$D$2:$P$51,12,FALSE)),"",VLOOKUP(B31,'NANS Data'!$D$2:$P$51,12,FALSE))&amp;""</f>
        <v/>
      </c>
      <c r="H31" s="86" t="str">
        <f>IF(ISERROR(VLOOKUP(B31,競技者データ入力シート!$B$8:$O$57,2,FALSE)),"",VLOOKUP(B31,競技者データ入力シート!$B$8:$O$57,8,FALSE))&amp;""</f>
        <v/>
      </c>
      <c r="I31" s="87" t="str">
        <f>IF(ISERROR(VLOOKUP(B31,'NANS Data'!$D$2:$P$51,13,FALSE)),"",VLOOKUP(B31,'NANS Data'!$D$2:$P$51,13,FALSE))&amp;""</f>
        <v/>
      </c>
      <c r="J31" s="859" t="str">
        <f>IF(ISERROR(VLOOKUP($B31,競技者データ入力シート!$B$8:$Q$57,16,FALSE)),"",VLOOKUP($B31,競技者データ入力シート!$B$8:$Q$57,16,FALSE))&amp;""</f>
        <v/>
      </c>
      <c r="K31" s="860"/>
      <c r="L31" s="860" t="str">
        <f>IF(ISERROR(VLOOKUP($B31,競技者データ入力シート!$B$8:$AK$57,21,FALSE)),"",VLOOKUP($B31,競技者データ入力シート!$B$8:$AK$57,21,FALSE))&amp;""</f>
        <v/>
      </c>
      <c r="M31" s="860"/>
      <c r="N31" s="861" t="str">
        <f>IF(ISERROR(VLOOKUP($B31,競技者データ入力シート!$B$8:$AK$57,26,FALSE)),"",VLOOKUP($B31,競技者データ入力シート!$B$8:$AK$57,26,FALSE))&amp;""</f>
        <v/>
      </c>
      <c r="O31" s="861"/>
      <c r="P31" s="862"/>
      <c r="Q31" s="862"/>
      <c r="R31" s="862"/>
      <c r="S31" s="863"/>
    </row>
    <row r="32" spans="2:19" ht="16.5" customHeight="1">
      <c r="B32" s="250">
        <v>16</v>
      </c>
      <c r="C32" s="362" t="str">
        <f>IF(ISERROR(VLOOKUP(B32,'NANS Data'!$D$2:$P$51,6,FALSE)),"",VLOOKUP(B32,'NANS Data'!$D$2:$P$51,6,FALSE))&amp;""</f>
        <v/>
      </c>
      <c r="D32" s="804" t="str">
        <f>IF(ISERROR(VLOOKUP(B32,'NANS Data'!$D$2:$P$51,7,FALSE)),"",VLOOKUP(B32,'NANS Data'!$D$2:$P$51,7,FALSE))&amp;""</f>
        <v/>
      </c>
      <c r="E32" s="805"/>
      <c r="F32" s="806"/>
      <c r="G32" s="82" t="str">
        <f>IF(ISERROR(VLOOKUP(B32,'NANS Data'!$D$2:$P$51,12,FALSE)),"",VLOOKUP(B32,'NANS Data'!$D$2:$P$51,12,FALSE))&amp;""</f>
        <v/>
      </c>
      <c r="H32" s="83" t="str">
        <f>IF(ISERROR(VLOOKUP(B32,競技者データ入力シート!$B$8:$O$57,2,FALSE)),"",VLOOKUP(B32,競技者データ入力シート!$B$8:$O$57,8,FALSE))&amp;""</f>
        <v/>
      </c>
      <c r="I32" s="84" t="str">
        <f>IF(ISERROR(VLOOKUP(B32,'NANS Data'!$D$2:$P$51,13,FALSE)),"",VLOOKUP(B32,'NANS Data'!$D$2:$P$51,13,FALSE))&amp;""</f>
        <v/>
      </c>
      <c r="J32" s="807" t="str">
        <f>IF(ISERROR(VLOOKUP($B32,競技者データ入力シート!$B$8:$Q$57,16,FALSE)),"",VLOOKUP($B32,競技者データ入力シート!$B$8:$Q$57,16,FALSE))&amp;""</f>
        <v/>
      </c>
      <c r="K32" s="808"/>
      <c r="L32" s="808" t="str">
        <f>IF(ISERROR(VLOOKUP($B32,競技者データ入力シート!$B$8:$AK$57,21,FALSE)),"",VLOOKUP($B32,競技者データ入力シート!$B$8:$AK$57,21,FALSE))&amp;""</f>
        <v/>
      </c>
      <c r="M32" s="808"/>
      <c r="N32" s="809" t="str">
        <f>IF(ISERROR(VLOOKUP($B32,競技者データ入力シート!$B$8:$AK$57,26,FALSE)),"",VLOOKUP($B32,競技者データ入力シート!$B$8:$AK$57,26,FALSE))&amp;""</f>
        <v/>
      </c>
      <c r="O32" s="809"/>
      <c r="P32" s="810"/>
      <c r="Q32" s="810"/>
      <c r="R32" s="810"/>
      <c r="S32" s="811"/>
    </row>
    <row r="33" spans="2:19" ht="16.5" customHeight="1">
      <c r="B33" s="251">
        <v>17</v>
      </c>
      <c r="C33" s="362" t="str">
        <f>IF(ISERROR(VLOOKUP(B33,'NANS Data'!$D$2:$P$51,6,FALSE)),"",VLOOKUP(B33,'NANS Data'!$D$2:$P$51,6,FALSE))&amp;""</f>
        <v/>
      </c>
      <c r="D33" s="804" t="str">
        <f>IF(ISERROR(VLOOKUP(B33,'NANS Data'!$D$2:$P$51,7,FALSE)),"",VLOOKUP(B33,'NANS Data'!$D$2:$P$51,7,FALSE))&amp;""</f>
        <v/>
      </c>
      <c r="E33" s="805"/>
      <c r="F33" s="806"/>
      <c r="G33" s="82" t="str">
        <f>IF(ISERROR(VLOOKUP(B33,'NANS Data'!$D$2:$P$51,12,FALSE)),"",VLOOKUP(B33,'NANS Data'!$D$2:$P$51,12,FALSE))&amp;""</f>
        <v/>
      </c>
      <c r="H33" s="83" t="str">
        <f>IF(ISERROR(VLOOKUP(B33,競技者データ入力シート!$B$8:$O$57,2,FALSE)),"",VLOOKUP(B33,競技者データ入力シート!$B$8:$O$57,8,FALSE))&amp;""</f>
        <v/>
      </c>
      <c r="I33" s="84" t="str">
        <f>IF(ISERROR(VLOOKUP(B33,'NANS Data'!$D$2:$P$51,13,FALSE)),"",VLOOKUP(B33,'NANS Data'!$D$2:$P$51,13,FALSE))&amp;""</f>
        <v/>
      </c>
      <c r="J33" s="807" t="str">
        <f>IF(ISERROR(VLOOKUP($B33,競技者データ入力シート!$B$8:$Q$57,16,FALSE)),"",VLOOKUP($B33,競技者データ入力シート!$B$8:$Q$57,16,FALSE))&amp;""</f>
        <v/>
      </c>
      <c r="K33" s="808"/>
      <c r="L33" s="808" t="str">
        <f>IF(ISERROR(VLOOKUP($B33,競技者データ入力シート!$B$8:$AK$57,21,FALSE)),"",VLOOKUP($B33,競技者データ入力シート!$B$8:$AK$57,21,FALSE))&amp;""</f>
        <v/>
      </c>
      <c r="M33" s="808"/>
      <c r="N33" s="809" t="str">
        <f>IF(ISERROR(VLOOKUP($B33,競技者データ入力シート!$B$8:$AK$57,26,FALSE)),"",VLOOKUP($B33,競技者データ入力シート!$B$8:$AK$57,26,FALSE))&amp;""</f>
        <v/>
      </c>
      <c r="O33" s="809"/>
      <c r="P33" s="810"/>
      <c r="Q33" s="810"/>
      <c r="R33" s="810"/>
      <c r="S33" s="811"/>
    </row>
    <row r="34" spans="2:19" ht="16.5" customHeight="1">
      <c r="B34" s="251">
        <v>18</v>
      </c>
      <c r="C34" s="362" t="str">
        <f>IF(ISERROR(VLOOKUP(B34,'NANS Data'!$D$2:$P$51,6,FALSE)),"",VLOOKUP(B34,'NANS Data'!$D$2:$P$51,6,FALSE))&amp;""</f>
        <v/>
      </c>
      <c r="D34" s="804" t="str">
        <f>IF(ISERROR(VLOOKUP(B34,'NANS Data'!$D$2:$P$51,7,FALSE)),"",VLOOKUP(B34,'NANS Data'!$D$2:$P$51,7,FALSE))&amp;""</f>
        <v/>
      </c>
      <c r="E34" s="805"/>
      <c r="F34" s="806"/>
      <c r="G34" s="82" t="str">
        <f>IF(ISERROR(VLOOKUP(B34,'NANS Data'!$D$2:$P$51,12,FALSE)),"",VLOOKUP(B34,'NANS Data'!$D$2:$P$51,12,FALSE))&amp;""</f>
        <v/>
      </c>
      <c r="H34" s="83" t="str">
        <f>IF(ISERROR(VLOOKUP(B34,競技者データ入力シート!$B$8:$O$57,2,FALSE)),"",VLOOKUP(B34,競技者データ入力シート!$B$8:$O$57,8,FALSE))&amp;""</f>
        <v/>
      </c>
      <c r="I34" s="84" t="str">
        <f>IF(ISERROR(VLOOKUP(B34,'NANS Data'!$D$2:$P$51,13,FALSE)),"",VLOOKUP(B34,'NANS Data'!$D$2:$P$51,13,FALSE))&amp;""</f>
        <v/>
      </c>
      <c r="J34" s="807" t="str">
        <f>IF(ISERROR(VLOOKUP($B34,競技者データ入力シート!$B$8:$Q$57,16,FALSE)),"",VLOOKUP($B34,競技者データ入力シート!$B$8:$Q$57,16,FALSE))&amp;""</f>
        <v/>
      </c>
      <c r="K34" s="808"/>
      <c r="L34" s="808" t="str">
        <f>IF(ISERROR(VLOOKUP($B34,競技者データ入力シート!$B$8:$AK$57,21,FALSE)),"",VLOOKUP($B34,競技者データ入力シート!$B$8:$AK$57,21,FALSE))&amp;""</f>
        <v/>
      </c>
      <c r="M34" s="808"/>
      <c r="N34" s="809" t="str">
        <f>IF(ISERROR(VLOOKUP($B34,競技者データ入力シート!$B$8:$AK$57,26,FALSE)),"",VLOOKUP($B34,競技者データ入力シート!$B$8:$AK$57,26,FALSE))&amp;""</f>
        <v/>
      </c>
      <c r="O34" s="809"/>
      <c r="P34" s="810"/>
      <c r="Q34" s="810"/>
      <c r="R34" s="810"/>
      <c r="S34" s="811"/>
    </row>
    <row r="35" spans="2:19" ht="16.5" customHeight="1">
      <c r="B35" s="251">
        <v>19</v>
      </c>
      <c r="C35" s="362" t="str">
        <f>IF(ISERROR(VLOOKUP(B35,'NANS Data'!$D$2:$P$51,6,FALSE)),"",VLOOKUP(B35,'NANS Data'!$D$2:$P$51,6,FALSE))&amp;""</f>
        <v/>
      </c>
      <c r="D35" s="804" t="str">
        <f>IF(ISERROR(VLOOKUP(B35,'NANS Data'!$D$2:$P$51,7,FALSE)),"",VLOOKUP(B35,'NANS Data'!$D$2:$P$51,7,FALSE))&amp;""</f>
        <v/>
      </c>
      <c r="E35" s="805"/>
      <c r="F35" s="806"/>
      <c r="G35" s="82" t="str">
        <f>IF(ISERROR(VLOOKUP(B35,'NANS Data'!$D$2:$P$51,12,FALSE)),"",VLOOKUP(B35,'NANS Data'!$D$2:$P$51,12,FALSE))&amp;""</f>
        <v/>
      </c>
      <c r="H35" s="83" t="str">
        <f>IF(ISERROR(VLOOKUP(B35,競技者データ入力シート!$B$8:$O$57,2,FALSE)),"",VLOOKUP(B35,競技者データ入力シート!$B$8:$O$57,8,FALSE))&amp;""</f>
        <v/>
      </c>
      <c r="I35" s="84" t="str">
        <f>IF(ISERROR(VLOOKUP(B35,'NANS Data'!$D$2:$P$51,13,FALSE)),"",VLOOKUP(B35,'NANS Data'!$D$2:$P$51,13,FALSE))&amp;""</f>
        <v/>
      </c>
      <c r="J35" s="807" t="str">
        <f>IF(ISERROR(VLOOKUP($B35,競技者データ入力シート!$B$8:$Q$57,16,FALSE)),"",VLOOKUP($B35,競技者データ入力シート!$B$8:$Q$57,16,FALSE))&amp;""</f>
        <v/>
      </c>
      <c r="K35" s="808"/>
      <c r="L35" s="808" t="str">
        <f>IF(ISERROR(VLOOKUP($B35,競技者データ入力シート!$B$8:$AK$57,21,FALSE)),"",VLOOKUP($B35,競技者データ入力シート!$B$8:$AK$57,21,FALSE))&amp;""</f>
        <v/>
      </c>
      <c r="M35" s="808"/>
      <c r="N35" s="809" t="str">
        <f>IF(ISERROR(VLOOKUP($B35,競技者データ入力シート!$B$8:$AK$57,26,FALSE)),"",VLOOKUP($B35,競技者データ入力シート!$B$8:$AK$57,26,FALSE))&amp;""</f>
        <v/>
      </c>
      <c r="O35" s="809"/>
      <c r="P35" s="810"/>
      <c r="Q35" s="810"/>
      <c r="R35" s="810"/>
      <c r="S35" s="811"/>
    </row>
    <row r="36" spans="2:19" ht="16.5" customHeight="1">
      <c r="B36" s="252">
        <v>20</v>
      </c>
      <c r="C36" s="364" t="str">
        <f>IF(ISERROR(VLOOKUP(B36,'NANS Data'!$D$2:$P$51,6,FALSE)),"",VLOOKUP(B36,'NANS Data'!$D$2:$P$51,6,FALSE))&amp;""</f>
        <v/>
      </c>
      <c r="D36" s="856" t="str">
        <f>IF(ISERROR(VLOOKUP(B36,'NANS Data'!$D$2:$P$51,7,FALSE)),"",VLOOKUP(B36,'NANS Data'!$D$2:$P$51,7,FALSE))&amp;""</f>
        <v/>
      </c>
      <c r="E36" s="857"/>
      <c r="F36" s="858"/>
      <c r="G36" s="85" t="str">
        <f>IF(ISERROR(VLOOKUP(B36,'NANS Data'!$D$2:$P$51,12,FALSE)),"",VLOOKUP(B36,'NANS Data'!$D$2:$P$51,12,FALSE))&amp;""</f>
        <v/>
      </c>
      <c r="H36" s="86" t="str">
        <f>IF(ISERROR(VLOOKUP(B36,競技者データ入力シート!$B$8:$O$57,2,FALSE)),"",VLOOKUP(B36,競技者データ入力シート!$B$8:$O$57,8,FALSE))&amp;""</f>
        <v/>
      </c>
      <c r="I36" s="87" t="str">
        <f>IF(ISERROR(VLOOKUP(B36,'NANS Data'!$D$2:$P$51,13,FALSE)),"",VLOOKUP(B36,'NANS Data'!$D$2:$P$51,13,FALSE))&amp;""</f>
        <v/>
      </c>
      <c r="J36" s="859" t="str">
        <f>IF(ISERROR(VLOOKUP($B36,競技者データ入力シート!$B$8:$Q$57,16,FALSE)),"",VLOOKUP($B36,競技者データ入力シート!$B$8:$Q$57,16,FALSE))&amp;""</f>
        <v/>
      </c>
      <c r="K36" s="860"/>
      <c r="L36" s="860" t="str">
        <f>IF(ISERROR(VLOOKUP($B36,競技者データ入力シート!$B$8:$AK$57,21,FALSE)),"",VLOOKUP($B36,競技者データ入力シート!$B$8:$AK$57,21,FALSE))&amp;""</f>
        <v/>
      </c>
      <c r="M36" s="860"/>
      <c r="N36" s="861" t="str">
        <f>IF(ISERROR(VLOOKUP($B36,競技者データ入力シート!$B$8:$AK$57,26,FALSE)),"",VLOOKUP($B36,競技者データ入力シート!$B$8:$AK$57,26,FALSE))&amp;""</f>
        <v/>
      </c>
      <c r="O36" s="861"/>
      <c r="P36" s="862"/>
      <c r="Q36" s="862"/>
      <c r="R36" s="862"/>
      <c r="S36" s="863"/>
    </row>
    <row r="37" spans="2:19" ht="16.5" customHeight="1">
      <c r="B37" s="250">
        <v>21</v>
      </c>
      <c r="C37" s="362" t="str">
        <f>IF(ISERROR(VLOOKUP(B37,'NANS Data'!$D$2:$P$51,6,FALSE)),"",VLOOKUP(B37,'NANS Data'!$D$2:$P$51,6,FALSE))&amp;""</f>
        <v/>
      </c>
      <c r="D37" s="804" t="str">
        <f>IF(ISERROR(VLOOKUP(B37,'NANS Data'!$D$2:$P$51,7,FALSE)),"",VLOOKUP(B37,'NANS Data'!$D$2:$P$51,7,FALSE))&amp;""</f>
        <v/>
      </c>
      <c r="E37" s="805"/>
      <c r="F37" s="806"/>
      <c r="G37" s="82" t="str">
        <f>IF(ISERROR(VLOOKUP(B37,'NANS Data'!$D$2:$P$51,12,FALSE)),"",VLOOKUP(B37,'NANS Data'!$D$2:$P$51,12,FALSE))&amp;""</f>
        <v/>
      </c>
      <c r="H37" s="83" t="str">
        <f>IF(ISERROR(VLOOKUP(B37,競技者データ入力シート!$B$8:$O$57,2,FALSE)),"",VLOOKUP(B37,競技者データ入力シート!$B$8:$O$57,8,FALSE))&amp;""</f>
        <v/>
      </c>
      <c r="I37" s="84" t="str">
        <f>IF(ISERROR(VLOOKUP(B37,'NANS Data'!$D$2:$P$51,13,FALSE)),"",VLOOKUP(B37,'NANS Data'!$D$2:$P$51,13,FALSE))&amp;""</f>
        <v/>
      </c>
      <c r="J37" s="807" t="str">
        <f>IF(ISERROR(VLOOKUP($B37,競技者データ入力シート!$B$8:$Q$57,16,FALSE)),"",VLOOKUP($B37,競技者データ入力シート!$B$8:$Q$57,16,FALSE))&amp;""</f>
        <v/>
      </c>
      <c r="K37" s="808"/>
      <c r="L37" s="808" t="str">
        <f>IF(ISERROR(VLOOKUP($B37,競技者データ入力シート!$B$8:$AK$57,21,FALSE)),"",VLOOKUP($B37,競技者データ入力シート!$B$8:$AK$57,21,FALSE))&amp;""</f>
        <v/>
      </c>
      <c r="M37" s="808"/>
      <c r="N37" s="809" t="str">
        <f>IF(ISERROR(VLOOKUP($B37,競技者データ入力シート!$B$8:$AK$57,26,FALSE)),"",VLOOKUP($B37,競技者データ入力シート!$B$8:$AK$57,26,FALSE))&amp;""</f>
        <v/>
      </c>
      <c r="O37" s="809"/>
      <c r="P37" s="810"/>
      <c r="Q37" s="810"/>
      <c r="R37" s="810"/>
      <c r="S37" s="811"/>
    </row>
    <row r="38" spans="2:19" ht="16.5" customHeight="1">
      <c r="B38" s="251">
        <v>22</v>
      </c>
      <c r="C38" s="362" t="str">
        <f>IF(ISERROR(VLOOKUP(B38,'NANS Data'!$D$2:$P$51,6,FALSE)),"",VLOOKUP(B38,'NANS Data'!$D$2:$P$51,6,FALSE))&amp;""</f>
        <v/>
      </c>
      <c r="D38" s="804" t="str">
        <f>IF(ISERROR(VLOOKUP(B38,'NANS Data'!$D$2:$P$51,7,FALSE)),"",VLOOKUP(B38,'NANS Data'!$D$2:$P$51,7,FALSE))&amp;""</f>
        <v/>
      </c>
      <c r="E38" s="805"/>
      <c r="F38" s="806"/>
      <c r="G38" s="82" t="str">
        <f>IF(ISERROR(VLOOKUP(B38,'NANS Data'!$D$2:$P$51,12,FALSE)),"",VLOOKUP(B38,'NANS Data'!$D$2:$P$51,12,FALSE))&amp;""</f>
        <v/>
      </c>
      <c r="H38" s="83" t="str">
        <f>IF(ISERROR(VLOOKUP(B38,競技者データ入力シート!$B$8:$O$57,2,FALSE)),"",VLOOKUP(B38,競技者データ入力シート!$B$8:$O$57,8,FALSE))&amp;""</f>
        <v/>
      </c>
      <c r="I38" s="84" t="str">
        <f>IF(ISERROR(VLOOKUP(B38,'NANS Data'!$D$2:$P$51,13,FALSE)),"",VLOOKUP(B38,'NANS Data'!$D$2:$P$51,13,FALSE))&amp;""</f>
        <v/>
      </c>
      <c r="J38" s="807" t="str">
        <f>IF(ISERROR(VLOOKUP($B38,競技者データ入力シート!$B$8:$Q$57,16,FALSE)),"",VLOOKUP($B38,競技者データ入力シート!$B$8:$Q$57,16,FALSE))&amp;""</f>
        <v/>
      </c>
      <c r="K38" s="808"/>
      <c r="L38" s="808" t="str">
        <f>IF(ISERROR(VLOOKUP($B38,競技者データ入力シート!$B$8:$AK$57,21,FALSE)),"",VLOOKUP($B38,競技者データ入力シート!$B$8:$AK$57,21,FALSE))&amp;""</f>
        <v/>
      </c>
      <c r="M38" s="808"/>
      <c r="N38" s="809" t="str">
        <f>IF(ISERROR(VLOOKUP($B38,競技者データ入力シート!$B$8:$AK$57,26,FALSE)),"",VLOOKUP($B38,競技者データ入力シート!$B$8:$AK$57,26,FALSE))&amp;""</f>
        <v/>
      </c>
      <c r="O38" s="809"/>
      <c r="P38" s="810"/>
      <c r="Q38" s="810"/>
      <c r="R38" s="810"/>
      <c r="S38" s="811"/>
    </row>
    <row r="39" spans="2:19" ht="16.5" customHeight="1">
      <c r="B39" s="251">
        <v>23</v>
      </c>
      <c r="C39" s="362" t="str">
        <f>IF(ISERROR(VLOOKUP(B39,'NANS Data'!$D$2:$P$51,6,FALSE)),"",VLOOKUP(B39,'NANS Data'!$D$2:$P$51,6,FALSE))&amp;""</f>
        <v/>
      </c>
      <c r="D39" s="804" t="str">
        <f>IF(ISERROR(VLOOKUP(B39,'NANS Data'!$D$2:$P$51,7,FALSE)),"",VLOOKUP(B39,'NANS Data'!$D$2:$P$51,7,FALSE))&amp;""</f>
        <v/>
      </c>
      <c r="E39" s="805"/>
      <c r="F39" s="806"/>
      <c r="G39" s="82" t="str">
        <f>IF(ISERROR(VLOOKUP(B39,'NANS Data'!$D$2:$P$51,12,FALSE)),"",VLOOKUP(B39,'NANS Data'!$D$2:$P$51,12,FALSE))&amp;""</f>
        <v/>
      </c>
      <c r="H39" s="83" t="str">
        <f>IF(ISERROR(VLOOKUP(B39,競技者データ入力シート!$B$8:$O$57,2,FALSE)),"",VLOOKUP(B39,競技者データ入力シート!$B$8:$O$57,8,FALSE))&amp;""</f>
        <v/>
      </c>
      <c r="I39" s="84" t="str">
        <f>IF(ISERROR(VLOOKUP(B39,'NANS Data'!$D$2:$P$51,13,FALSE)),"",VLOOKUP(B39,'NANS Data'!$D$2:$P$51,13,FALSE))&amp;""</f>
        <v/>
      </c>
      <c r="J39" s="807" t="str">
        <f>IF(ISERROR(VLOOKUP($B39,競技者データ入力シート!$B$8:$Q$57,16,FALSE)),"",VLOOKUP($B39,競技者データ入力シート!$B$8:$Q$57,16,FALSE))&amp;""</f>
        <v/>
      </c>
      <c r="K39" s="808"/>
      <c r="L39" s="808" t="str">
        <f>IF(ISERROR(VLOOKUP($B39,競技者データ入力シート!$B$8:$AK$57,21,FALSE)),"",VLOOKUP($B39,競技者データ入力シート!$B$8:$AK$57,21,FALSE))&amp;""</f>
        <v/>
      </c>
      <c r="M39" s="808"/>
      <c r="N39" s="809" t="str">
        <f>IF(ISERROR(VLOOKUP($B39,競技者データ入力シート!$B$8:$AK$57,26,FALSE)),"",VLOOKUP($B39,競技者データ入力シート!$B$8:$AK$57,26,FALSE))&amp;""</f>
        <v/>
      </c>
      <c r="O39" s="809"/>
      <c r="P39" s="810"/>
      <c r="Q39" s="810"/>
      <c r="R39" s="810"/>
      <c r="S39" s="811"/>
    </row>
    <row r="40" spans="2:19" ht="16.5" customHeight="1">
      <c r="B40" s="251">
        <v>24</v>
      </c>
      <c r="C40" s="362" t="str">
        <f>IF(ISERROR(VLOOKUP(B40,'NANS Data'!$D$2:$P$51,6,FALSE)),"",VLOOKUP(B40,'NANS Data'!$D$2:$P$51,6,FALSE))&amp;""</f>
        <v/>
      </c>
      <c r="D40" s="804" t="str">
        <f>IF(ISERROR(VLOOKUP(B40,'NANS Data'!$D$2:$P$51,7,FALSE)),"",VLOOKUP(B40,'NANS Data'!$D$2:$P$51,7,FALSE))&amp;""</f>
        <v/>
      </c>
      <c r="E40" s="805"/>
      <c r="F40" s="806"/>
      <c r="G40" s="82" t="str">
        <f>IF(ISERROR(VLOOKUP(B40,'NANS Data'!$D$2:$P$51,12,FALSE)),"",VLOOKUP(B40,'NANS Data'!$D$2:$P$51,12,FALSE))&amp;""</f>
        <v/>
      </c>
      <c r="H40" s="83" t="str">
        <f>IF(ISERROR(VLOOKUP(B40,競技者データ入力シート!$B$8:$O$57,2,FALSE)),"",VLOOKUP(B40,競技者データ入力シート!$B$8:$O$57,8,FALSE))&amp;""</f>
        <v/>
      </c>
      <c r="I40" s="84" t="str">
        <f>IF(ISERROR(VLOOKUP(B40,'NANS Data'!$D$2:$P$51,13,FALSE)),"",VLOOKUP(B40,'NANS Data'!$D$2:$P$51,13,FALSE))&amp;""</f>
        <v/>
      </c>
      <c r="J40" s="807" t="str">
        <f>IF(ISERROR(VLOOKUP($B40,競技者データ入力シート!$B$8:$Q$57,16,FALSE)),"",VLOOKUP($B40,競技者データ入力シート!$B$8:$Q$57,16,FALSE))&amp;""</f>
        <v/>
      </c>
      <c r="K40" s="808"/>
      <c r="L40" s="808" t="str">
        <f>IF(ISERROR(VLOOKUP($B40,競技者データ入力シート!$B$8:$AK$57,21,FALSE)),"",VLOOKUP($B40,競技者データ入力シート!$B$8:$AK$57,21,FALSE))&amp;""</f>
        <v/>
      </c>
      <c r="M40" s="808"/>
      <c r="N40" s="809" t="str">
        <f>IF(ISERROR(VLOOKUP($B40,競技者データ入力シート!$B$8:$AK$57,26,FALSE)),"",VLOOKUP($B40,競技者データ入力シート!$B$8:$AK$57,26,FALSE))&amp;""</f>
        <v/>
      </c>
      <c r="O40" s="809"/>
      <c r="P40" s="810"/>
      <c r="Q40" s="810"/>
      <c r="R40" s="810"/>
      <c r="S40" s="811"/>
    </row>
    <row r="41" spans="2:19" ht="16.5" customHeight="1">
      <c r="B41" s="252">
        <v>25</v>
      </c>
      <c r="C41" s="364" t="str">
        <f>IF(ISERROR(VLOOKUP(B41,'NANS Data'!$D$2:$P$51,6,FALSE)),"",VLOOKUP(B41,'NANS Data'!$D$2:$P$51,6,FALSE))&amp;""</f>
        <v/>
      </c>
      <c r="D41" s="856" t="str">
        <f>IF(ISERROR(VLOOKUP(B41,'NANS Data'!$D$2:$P$51,7,FALSE)),"",VLOOKUP(B41,'NANS Data'!$D$2:$P$51,7,FALSE))&amp;""</f>
        <v/>
      </c>
      <c r="E41" s="857"/>
      <c r="F41" s="858"/>
      <c r="G41" s="85" t="str">
        <f>IF(ISERROR(VLOOKUP(B41,'NANS Data'!$D$2:$P$51,12,FALSE)),"",VLOOKUP(B41,'NANS Data'!$D$2:$P$51,12,FALSE))&amp;""</f>
        <v/>
      </c>
      <c r="H41" s="86" t="str">
        <f>IF(ISERROR(VLOOKUP(B41,競技者データ入力シート!$B$8:$O$57,2,FALSE)),"",VLOOKUP(B41,競技者データ入力シート!$B$8:$O$57,8,FALSE))&amp;""</f>
        <v/>
      </c>
      <c r="I41" s="87" t="str">
        <f>IF(ISERROR(VLOOKUP(B41,'NANS Data'!$D$2:$P$51,13,FALSE)),"",VLOOKUP(B41,'NANS Data'!$D$2:$P$51,13,FALSE))&amp;""</f>
        <v/>
      </c>
      <c r="J41" s="859" t="str">
        <f>IF(ISERROR(VLOOKUP($B41,競技者データ入力シート!$B$8:$Q$57,16,FALSE)),"",VLOOKUP($B41,競技者データ入力シート!$B$8:$Q$57,16,FALSE))&amp;""</f>
        <v/>
      </c>
      <c r="K41" s="860"/>
      <c r="L41" s="860" t="str">
        <f>IF(ISERROR(VLOOKUP($B41,競技者データ入力シート!$B$8:$AK$57,21,FALSE)),"",VLOOKUP($B41,競技者データ入力シート!$B$8:$AK$57,21,FALSE))&amp;""</f>
        <v/>
      </c>
      <c r="M41" s="860"/>
      <c r="N41" s="861" t="str">
        <f>IF(ISERROR(VLOOKUP($B41,競技者データ入力シート!$B$8:$AK$57,26,FALSE)),"",VLOOKUP($B41,競技者データ入力シート!$B$8:$AK$57,26,FALSE))&amp;""</f>
        <v/>
      </c>
      <c r="O41" s="861"/>
      <c r="P41" s="862"/>
      <c r="Q41" s="862"/>
      <c r="R41" s="862"/>
      <c r="S41" s="863"/>
    </row>
    <row r="42" spans="2:19" ht="16.5" customHeight="1">
      <c r="B42" s="250">
        <v>26</v>
      </c>
      <c r="C42" s="362" t="str">
        <f>IF(ISERROR(VLOOKUP(B42,'NANS Data'!$D$2:$P$51,6,FALSE)),"",VLOOKUP(B42,'NANS Data'!$D$2:$P$51,6,FALSE))&amp;""</f>
        <v/>
      </c>
      <c r="D42" s="804" t="str">
        <f>IF(ISERROR(VLOOKUP(B42,'NANS Data'!$D$2:$P$51,7,FALSE)),"",VLOOKUP(B42,'NANS Data'!$D$2:$P$51,7,FALSE))&amp;""</f>
        <v/>
      </c>
      <c r="E42" s="805"/>
      <c r="F42" s="806"/>
      <c r="G42" s="82" t="str">
        <f>IF(ISERROR(VLOOKUP(B42,'NANS Data'!$D$2:$P$51,12,FALSE)),"",VLOOKUP(B42,'NANS Data'!$D$2:$P$51,12,FALSE))&amp;""</f>
        <v/>
      </c>
      <c r="H42" s="83" t="str">
        <f>IF(ISERROR(VLOOKUP(B42,競技者データ入力シート!$B$8:$O$57,2,FALSE)),"",VLOOKUP(B42,競技者データ入力シート!$B$8:$O$57,8,FALSE))&amp;""</f>
        <v/>
      </c>
      <c r="I42" s="84" t="str">
        <f>IF(ISERROR(VLOOKUP(B42,'NANS Data'!$D$2:$P$51,13,FALSE)),"",VLOOKUP(B42,'NANS Data'!$D$2:$P$51,13,FALSE))&amp;""</f>
        <v/>
      </c>
      <c r="J42" s="807" t="str">
        <f>IF(ISERROR(VLOOKUP($B42,競技者データ入力シート!$B$8:$Q$57,16,FALSE)),"",VLOOKUP($B42,競技者データ入力シート!$B$8:$Q$57,16,FALSE))&amp;""</f>
        <v/>
      </c>
      <c r="K42" s="808"/>
      <c r="L42" s="808" t="str">
        <f>IF(ISERROR(VLOOKUP($B42,競技者データ入力シート!$B$8:$AK$57,21,FALSE)),"",VLOOKUP($B42,競技者データ入力シート!$B$8:$AK$57,21,FALSE))&amp;""</f>
        <v/>
      </c>
      <c r="M42" s="808"/>
      <c r="N42" s="809" t="str">
        <f>IF(ISERROR(VLOOKUP($B42,競技者データ入力シート!$B$8:$AK$57,26,FALSE)),"",VLOOKUP($B42,競技者データ入力シート!$B$8:$AK$57,26,FALSE))&amp;""</f>
        <v/>
      </c>
      <c r="O42" s="809"/>
      <c r="P42" s="810"/>
      <c r="Q42" s="810"/>
      <c r="R42" s="810"/>
      <c r="S42" s="811"/>
    </row>
    <row r="43" spans="2:19" ht="16.5" customHeight="1">
      <c r="B43" s="251">
        <v>27</v>
      </c>
      <c r="C43" s="362" t="str">
        <f>IF(ISERROR(VLOOKUP(B43,'NANS Data'!$D$2:$P$51,6,FALSE)),"",VLOOKUP(B43,'NANS Data'!$D$2:$P$51,6,FALSE))&amp;""</f>
        <v/>
      </c>
      <c r="D43" s="804" t="str">
        <f>IF(ISERROR(VLOOKUP(B43,'NANS Data'!$D$2:$P$51,7,FALSE)),"",VLOOKUP(B43,'NANS Data'!$D$2:$P$51,7,FALSE))&amp;""</f>
        <v/>
      </c>
      <c r="E43" s="805"/>
      <c r="F43" s="806"/>
      <c r="G43" s="82" t="str">
        <f>IF(ISERROR(VLOOKUP(B43,'NANS Data'!$D$2:$P$51,12,FALSE)),"",VLOOKUP(B43,'NANS Data'!$D$2:$P$51,12,FALSE))&amp;""</f>
        <v/>
      </c>
      <c r="H43" s="83" t="str">
        <f>IF(ISERROR(VLOOKUP(B43,競技者データ入力シート!$B$8:$O$57,2,FALSE)),"",VLOOKUP(B43,競技者データ入力シート!$B$8:$O$57,8,FALSE))&amp;""</f>
        <v/>
      </c>
      <c r="I43" s="84" t="str">
        <f>IF(ISERROR(VLOOKUP(B43,'NANS Data'!$D$2:$P$51,13,FALSE)),"",VLOOKUP(B43,'NANS Data'!$D$2:$P$51,13,FALSE))&amp;""</f>
        <v/>
      </c>
      <c r="J43" s="807" t="str">
        <f>IF(ISERROR(VLOOKUP($B43,競技者データ入力シート!$B$8:$Q$57,16,FALSE)),"",VLOOKUP($B43,競技者データ入力シート!$B$8:$Q$57,16,FALSE))&amp;""</f>
        <v/>
      </c>
      <c r="K43" s="808"/>
      <c r="L43" s="808" t="str">
        <f>IF(ISERROR(VLOOKUP($B43,競技者データ入力シート!$B$8:$AK$57,21,FALSE)),"",VLOOKUP($B43,競技者データ入力シート!$B$8:$AK$57,21,FALSE))&amp;""</f>
        <v/>
      </c>
      <c r="M43" s="808"/>
      <c r="N43" s="809" t="str">
        <f>IF(ISERROR(VLOOKUP($B43,競技者データ入力シート!$B$8:$AK$57,26,FALSE)),"",VLOOKUP($B43,競技者データ入力シート!$B$8:$AK$57,26,FALSE))&amp;""</f>
        <v/>
      </c>
      <c r="O43" s="809"/>
      <c r="P43" s="810"/>
      <c r="Q43" s="810"/>
      <c r="R43" s="810"/>
      <c r="S43" s="811"/>
    </row>
    <row r="44" spans="2:19" ht="16.5" customHeight="1">
      <c r="B44" s="251">
        <v>28</v>
      </c>
      <c r="C44" s="362" t="str">
        <f>IF(ISERROR(VLOOKUP(B44,'NANS Data'!$D$2:$P$51,6,FALSE)),"",VLOOKUP(B44,'NANS Data'!$D$2:$P$51,6,FALSE))&amp;""</f>
        <v/>
      </c>
      <c r="D44" s="804" t="str">
        <f>IF(ISERROR(VLOOKUP(B44,'NANS Data'!$D$2:$P$51,7,FALSE)),"",VLOOKUP(B44,'NANS Data'!$D$2:$P$51,7,FALSE))&amp;""</f>
        <v/>
      </c>
      <c r="E44" s="805"/>
      <c r="F44" s="806"/>
      <c r="G44" s="82" t="str">
        <f>IF(ISERROR(VLOOKUP(B44,'NANS Data'!$D$2:$P$51,12,FALSE)),"",VLOOKUP(B44,'NANS Data'!$D$2:$P$51,12,FALSE))&amp;""</f>
        <v/>
      </c>
      <c r="H44" s="83" t="str">
        <f>IF(ISERROR(VLOOKUP(B44,競技者データ入力シート!$B$8:$O$57,2,FALSE)),"",VLOOKUP(B44,競技者データ入力シート!$B$8:$O$57,8,FALSE))&amp;""</f>
        <v/>
      </c>
      <c r="I44" s="84" t="str">
        <f>IF(ISERROR(VLOOKUP(B44,'NANS Data'!$D$2:$P$51,13,FALSE)),"",VLOOKUP(B44,'NANS Data'!$D$2:$P$51,13,FALSE))&amp;""</f>
        <v/>
      </c>
      <c r="J44" s="807" t="str">
        <f>IF(ISERROR(VLOOKUP($B44,競技者データ入力シート!$B$8:$Q$57,16,FALSE)),"",VLOOKUP($B44,競技者データ入力シート!$B$8:$Q$57,16,FALSE))&amp;""</f>
        <v/>
      </c>
      <c r="K44" s="808"/>
      <c r="L44" s="808" t="str">
        <f>IF(ISERROR(VLOOKUP($B44,競技者データ入力シート!$B$8:$AK$57,21,FALSE)),"",VLOOKUP($B44,競技者データ入力シート!$B$8:$AK$57,21,FALSE))&amp;""</f>
        <v/>
      </c>
      <c r="M44" s="808"/>
      <c r="N44" s="809" t="str">
        <f>IF(ISERROR(VLOOKUP($B44,競技者データ入力シート!$B$8:$AK$57,26,FALSE)),"",VLOOKUP($B44,競技者データ入力シート!$B$8:$AK$57,26,FALSE))&amp;""</f>
        <v/>
      </c>
      <c r="O44" s="809"/>
      <c r="P44" s="810"/>
      <c r="Q44" s="810"/>
      <c r="R44" s="810"/>
      <c r="S44" s="811"/>
    </row>
    <row r="45" spans="2:19" ht="16.5" customHeight="1">
      <c r="B45" s="251">
        <v>29</v>
      </c>
      <c r="C45" s="362" t="str">
        <f>IF(ISERROR(VLOOKUP(B45,'NANS Data'!$D$2:$P$51,6,FALSE)),"",VLOOKUP(B45,'NANS Data'!$D$2:$P$51,6,FALSE))&amp;""</f>
        <v/>
      </c>
      <c r="D45" s="804" t="str">
        <f>IF(ISERROR(VLOOKUP(B45,'NANS Data'!$D$2:$P$51,7,FALSE)),"",VLOOKUP(B45,'NANS Data'!$D$2:$P$51,7,FALSE))&amp;""</f>
        <v/>
      </c>
      <c r="E45" s="805"/>
      <c r="F45" s="806"/>
      <c r="G45" s="82" t="str">
        <f>IF(ISERROR(VLOOKUP(B45,'NANS Data'!$D$2:$P$51,12,FALSE)),"",VLOOKUP(B45,'NANS Data'!$D$2:$P$51,12,FALSE))&amp;""</f>
        <v/>
      </c>
      <c r="H45" s="83" t="str">
        <f>IF(ISERROR(VLOOKUP(B45,競技者データ入力シート!$B$8:$O$57,2,FALSE)),"",VLOOKUP(B45,競技者データ入力シート!$B$8:$O$57,8,FALSE))&amp;""</f>
        <v/>
      </c>
      <c r="I45" s="84" t="str">
        <f>IF(ISERROR(VLOOKUP(B45,'NANS Data'!$D$2:$P$51,13,FALSE)),"",VLOOKUP(B45,'NANS Data'!$D$2:$P$51,13,FALSE))&amp;""</f>
        <v/>
      </c>
      <c r="J45" s="807" t="str">
        <f>IF(ISERROR(VLOOKUP($B45,競技者データ入力シート!$B$8:$Q$57,16,FALSE)),"",VLOOKUP($B45,競技者データ入力シート!$B$8:$Q$57,16,FALSE))&amp;""</f>
        <v/>
      </c>
      <c r="K45" s="808"/>
      <c r="L45" s="808" t="str">
        <f>IF(ISERROR(VLOOKUP($B45,競技者データ入力シート!$B$8:$AK$57,21,FALSE)),"",VLOOKUP($B45,競技者データ入力シート!$B$8:$AK$57,21,FALSE))&amp;""</f>
        <v/>
      </c>
      <c r="M45" s="808"/>
      <c r="N45" s="809" t="str">
        <f>IF(ISERROR(VLOOKUP($B45,競技者データ入力シート!$B$8:$AK$57,26,FALSE)),"",VLOOKUP($B45,競技者データ入力シート!$B$8:$AK$57,26,FALSE))&amp;""</f>
        <v/>
      </c>
      <c r="O45" s="809"/>
      <c r="P45" s="810"/>
      <c r="Q45" s="810"/>
      <c r="R45" s="810"/>
      <c r="S45" s="811"/>
    </row>
    <row r="46" spans="2:19" ht="16.5" customHeight="1">
      <c r="B46" s="252">
        <v>30</v>
      </c>
      <c r="C46" s="364" t="str">
        <f>IF(ISERROR(VLOOKUP(B46,'NANS Data'!$D$2:$P$51,6,FALSE)),"",VLOOKUP(B46,'NANS Data'!$D$2:$P$51,6,FALSE))&amp;""</f>
        <v/>
      </c>
      <c r="D46" s="856" t="str">
        <f>IF(ISERROR(VLOOKUP(B46,'NANS Data'!$D$2:$P$51,7,FALSE)),"",VLOOKUP(B46,'NANS Data'!$D$2:$P$51,7,FALSE))&amp;""</f>
        <v/>
      </c>
      <c r="E46" s="857"/>
      <c r="F46" s="858"/>
      <c r="G46" s="85" t="str">
        <f>IF(ISERROR(VLOOKUP(B46,'NANS Data'!$D$2:$P$51,12,FALSE)),"",VLOOKUP(B46,'NANS Data'!$D$2:$P$51,12,FALSE))&amp;""</f>
        <v/>
      </c>
      <c r="H46" s="86" t="str">
        <f>IF(ISERROR(VLOOKUP(B46,競技者データ入力シート!$B$8:$O$57,2,FALSE)),"",VLOOKUP(B46,競技者データ入力シート!$B$8:$O$57,8,FALSE))&amp;""</f>
        <v/>
      </c>
      <c r="I46" s="87" t="str">
        <f>IF(ISERROR(VLOOKUP(B46,'NANS Data'!$D$2:$P$51,13,FALSE)),"",VLOOKUP(B46,'NANS Data'!$D$2:$P$51,13,FALSE))&amp;""</f>
        <v/>
      </c>
      <c r="J46" s="859" t="str">
        <f>IF(ISERROR(VLOOKUP($B46,競技者データ入力シート!$B$8:$Q$57,16,FALSE)),"",VLOOKUP($B46,競技者データ入力シート!$B$8:$Q$57,16,FALSE))&amp;""</f>
        <v/>
      </c>
      <c r="K46" s="860"/>
      <c r="L46" s="860" t="str">
        <f>IF(ISERROR(VLOOKUP($B46,競技者データ入力シート!$B$8:$AK$57,21,FALSE)),"",VLOOKUP($B46,競技者データ入力シート!$B$8:$AK$57,21,FALSE))&amp;""</f>
        <v/>
      </c>
      <c r="M46" s="860"/>
      <c r="N46" s="861" t="str">
        <f>IF(ISERROR(VLOOKUP($B46,競技者データ入力シート!$B$8:$AK$57,26,FALSE)),"",VLOOKUP($B46,競技者データ入力シート!$B$8:$AK$57,26,FALSE))&amp;""</f>
        <v/>
      </c>
      <c r="O46" s="861"/>
      <c r="P46" s="862"/>
      <c r="Q46" s="862"/>
      <c r="R46" s="862"/>
      <c r="S46" s="863"/>
    </row>
    <row r="47" spans="2:19" ht="16.5" customHeight="1">
      <c r="B47" s="250">
        <v>31</v>
      </c>
      <c r="C47" s="362" t="str">
        <f>IF(ISERROR(VLOOKUP(B47,'NANS Data'!$D$2:$P$51,6,FALSE)),"",VLOOKUP(B47,'NANS Data'!$D$2:$P$51,6,FALSE))&amp;""</f>
        <v/>
      </c>
      <c r="D47" s="804" t="str">
        <f>IF(ISERROR(VLOOKUP(B47,'NANS Data'!$D$2:$P$51,7,FALSE)),"",VLOOKUP(B47,'NANS Data'!$D$2:$P$51,7,FALSE))&amp;""</f>
        <v/>
      </c>
      <c r="E47" s="805"/>
      <c r="F47" s="806"/>
      <c r="G47" s="82" t="str">
        <f>IF(ISERROR(VLOOKUP(B47,'NANS Data'!$D$2:$P$51,12,FALSE)),"",VLOOKUP(B47,'NANS Data'!$D$2:$P$51,12,FALSE))&amp;""</f>
        <v/>
      </c>
      <c r="H47" s="83" t="str">
        <f>IF(ISERROR(VLOOKUP(B47,競技者データ入力シート!$B$8:$O$57,2,FALSE)),"",VLOOKUP(B47,競技者データ入力シート!$B$8:$O$57,8,FALSE))&amp;""</f>
        <v/>
      </c>
      <c r="I47" s="84" t="str">
        <f>IF(ISERROR(VLOOKUP(B47,'NANS Data'!$D$2:$P$51,13,FALSE)),"",VLOOKUP(B47,'NANS Data'!$D$2:$P$51,13,FALSE))&amp;""</f>
        <v/>
      </c>
      <c r="J47" s="807" t="str">
        <f>IF(ISERROR(VLOOKUP($B47,競技者データ入力シート!$B$8:$Q$57,16,FALSE)),"",VLOOKUP($B47,競技者データ入力シート!$B$8:$Q$57,16,FALSE))&amp;""</f>
        <v/>
      </c>
      <c r="K47" s="808"/>
      <c r="L47" s="808" t="str">
        <f>IF(ISERROR(VLOOKUP($B47,競技者データ入力シート!$B$8:$AK$57,21,FALSE)),"",VLOOKUP($B47,競技者データ入力シート!$B$8:$AK$57,21,FALSE))&amp;""</f>
        <v/>
      </c>
      <c r="M47" s="808"/>
      <c r="N47" s="809" t="str">
        <f>IF(ISERROR(VLOOKUP($B47,競技者データ入力シート!$B$8:$AK$57,26,FALSE)),"",VLOOKUP($B47,競技者データ入力シート!$B$8:$AK$57,26,FALSE))&amp;""</f>
        <v/>
      </c>
      <c r="O47" s="809"/>
      <c r="P47" s="810"/>
      <c r="Q47" s="810"/>
      <c r="R47" s="810"/>
      <c r="S47" s="811"/>
    </row>
    <row r="48" spans="2:19" ht="16.5" customHeight="1">
      <c r="B48" s="251">
        <v>32</v>
      </c>
      <c r="C48" s="362" t="str">
        <f>IF(ISERROR(VLOOKUP(B48,'NANS Data'!$D$2:$P$51,6,FALSE)),"",VLOOKUP(B48,'NANS Data'!$D$2:$P$51,6,FALSE))&amp;""</f>
        <v/>
      </c>
      <c r="D48" s="804" t="str">
        <f>IF(ISERROR(VLOOKUP(B48,'NANS Data'!$D$2:$P$51,7,FALSE)),"",VLOOKUP(B48,'NANS Data'!$D$2:$P$51,7,FALSE))&amp;""</f>
        <v/>
      </c>
      <c r="E48" s="805"/>
      <c r="F48" s="806"/>
      <c r="G48" s="82" t="str">
        <f>IF(ISERROR(VLOOKUP(B48,'NANS Data'!$D$2:$P$51,12,FALSE)),"",VLOOKUP(B48,'NANS Data'!$D$2:$P$51,12,FALSE))&amp;""</f>
        <v/>
      </c>
      <c r="H48" s="83" t="str">
        <f>IF(ISERROR(VLOOKUP(B48,競技者データ入力シート!$B$8:$O$57,2,FALSE)),"",VLOOKUP(B48,競技者データ入力シート!$B$8:$O$57,8,FALSE))&amp;""</f>
        <v/>
      </c>
      <c r="I48" s="84" t="str">
        <f>IF(ISERROR(VLOOKUP(B48,'NANS Data'!$D$2:$P$51,13,FALSE)),"",VLOOKUP(B48,'NANS Data'!$D$2:$P$51,13,FALSE))&amp;""</f>
        <v/>
      </c>
      <c r="J48" s="807" t="str">
        <f>IF(ISERROR(VLOOKUP($B48,競技者データ入力シート!$B$8:$Q$57,16,FALSE)),"",VLOOKUP($B48,競技者データ入力シート!$B$8:$Q$57,16,FALSE))&amp;""</f>
        <v/>
      </c>
      <c r="K48" s="808"/>
      <c r="L48" s="808" t="str">
        <f>IF(ISERROR(VLOOKUP($B48,競技者データ入力シート!$B$8:$AK$57,21,FALSE)),"",VLOOKUP($B48,競技者データ入力シート!$B$8:$AK$57,21,FALSE))&amp;""</f>
        <v/>
      </c>
      <c r="M48" s="808"/>
      <c r="N48" s="809" t="str">
        <f>IF(ISERROR(VLOOKUP($B48,競技者データ入力シート!$B$8:$AK$57,26,FALSE)),"",VLOOKUP($B48,競技者データ入力シート!$B$8:$AK$57,26,FALSE))&amp;""</f>
        <v/>
      </c>
      <c r="O48" s="809"/>
      <c r="P48" s="810"/>
      <c r="Q48" s="810"/>
      <c r="R48" s="810"/>
      <c r="S48" s="811"/>
    </row>
    <row r="49" spans="2:19" ht="16.5" customHeight="1">
      <c r="B49" s="251">
        <v>33</v>
      </c>
      <c r="C49" s="362" t="str">
        <f>IF(ISERROR(VLOOKUP(B49,'NANS Data'!$D$2:$P$51,6,FALSE)),"",VLOOKUP(B49,'NANS Data'!$D$2:$P$51,6,FALSE))&amp;""</f>
        <v/>
      </c>
      <c r="D49" s="804" t="str">
        <f>IF(ISERROR(VLOOKUP(B49,'NANS Data'!$D$2:$P$51,7,FALSE)),"",VLOOKUP(B49,'NANS Data'!$D$2:$P$51,7,FALSE))&amp;""</f>
        <v/>
      </c>
      <c r="E49" s="805"/>
      <c r="F49" s="806"/>
      <c r="G49" s="82" t="str">
        <f>IF(ISERROR(VLOOKUP(B49,'NANS Data'!$D$2:$P$51,12,FALSE)),"",VLOOKUP(B49,'NANS Data'!$D$2:$P$51,12,FALSE))&amp;""</f>
        <v/>
      </c>
      <c r="H49" s="83" t="str">
        <f>IF(ISERROR(VLOOKUP(B49,競技者データ入力シート!$B$8:$O$57,2,FALSE)),"",VLOOKUP(B49,競技者データ入力シート!$B$8:$O$57,8,FALSE))&amp;""</f>
        <v/>
      </c>
      <c r="I49" s="84" t="str">
        <f>IF(ISERROR(VLOOKUP(B49,'NANS Data'!$D$2:$P$51,13,FALSE)),"",VLOOKUP(B49,'NANS Data'!$D$2:$P$51,13,FALSE))&amp;""</f>
        <v/>
      </c>
      <c r="J49" s="807" t="str">
        <f>IF(ISERROR(VLOOKUP($B49,競技者データ入力シート!$B$8:$Q$57,16,FALSE)),"",VLOOKUP($B49,競技者データ入力シート!$B$8:$Q$57,16,FALSE))&amp;""</f>
        <v/>
      </c>
      <c r="K49" s="808"/>
      <c r="L49" s="808" t="str">
        <f>IF(ISERROR(VLOOKUP($B49,競技者データ入力シート!$B$8:$AK$57,21,FALSE)),"",VLOOKUP($B49,競技者データ入力シート!$B$8:$AK$57,21,FALSE))&amp;""</f>
        <v/>
      </c>
      <c r="M49" s="808"/>
      <c r="N49" s="809" t="str">
        <f>IF(ISERROR(VLOOKUP($B49,競技者データ入力シート!$B$8:$AK$57,26,FALSE)),"",VLOOKUP($B49,競技者データ入力シート!$B$8:$AK$57,26,FALSE))&amp;""</f>
        <v/>
      </c>
      <c r="O49" s="809"/>
      <c r="P49" s="810"/>
      <c r="Q49" s="810"/>
      <c r="R49" s="810"/>
      <c r="S49" s="811"/>
    </row>
    <row r="50" spans="2:19" ht="16.5" customHeight="1">
      <c r="B50" s="251">
        <v>34</v>
      </c>
      <c r="C50" s="362" t="str">
        <f>IF(ISERROR(VLOOKUP(B50,'NANS Data'!$D$2:$P$51,6,FALSE)),"",VLOOKUP(B50,'NANS Data'!$D$2:$P$51,6,FALSE))&amp;""</f>
        <v/>
      </c>
      <c r="D50" s="804" t="str">
        <f>IF(ISERROR(VLOOKUP(B50,'NANS Data'!$D$2:$P$51,7,FALSE)),"",VLOOKUP(B50,'NANS Data'!$D$2:$P$51,7,FALSE))&amp;""</f>
        <v/>
      </c>
      <c r="E50" s="805"/>
      <c r="F50" s="806"/>
      <c r="G50" s="82" t="str">
        <f>IF(ISERROR(VLOOKUP(B50,'NANS Data'!$D$2:$P$51,12,FALSE)),"",VLOOKUP(B50,'NANS Data'!$D$2:$P$51,12,FALSE))&amp;""</f>
        <v/>
      </c>
      <c r="H50" s="83" t="str">
        <f>IF(ISERROR(VLOOKUP(B50,競技者データ入力シート!$B$8:$O$57,2,FALSE)),"",VLOOKUP(B50,競技者データ入力シート!$B$8:$O$57,8,FALSE))&amp;""</f>
        <v/>
      </c>
      <c r="I50" s="84" t="str">
        <f>IF(ISERROR(VLOOKUP(B50,'NANS Data'!$D$2:$P$51,13,FALSE)),"",VLOOKUP(B50,'NANS Data'!$D$2:$P$51,13,FALSE))&amp;""</f>
        <v/>
      </c>
      <c r="J50" s="807" t="str">
        <f>IF(ISERROR(VLOOKUP($B50,競技者データ入力シート!$B$8:$Q$57,16,FALSE)),"",VLOOKUP($B50,競技者データ入力シート!$B$8:$Q$57,16,FALSE))&amp;""</f>
        <v/>
      </c>
      <c r="K50" s="808"/>
      <c r="L50" s="808" t="str">
        <f>IF(ISERROR(VLOOKUP($B50,競技者データ入力シート!$B$8:$AK$57,21,FALSE)),"",VLOOKUP($B50,競技者データ入力シート!$B$8:$AK$57,21,FALSE))&amp;""</f>
        <v/>
      </c>
      <c r="M50" s="808"/>
      <c r="N50" s="809" t="str">
        <f>IF(ISERROR(VLOOKUP($B50,競技者データ入力シート!$B$8:$AK$57,26,FALSE)),"",VLOOKUP($B50,競技者データ入力シート!$B$8:$AK$57,26,FALSE))&amp;""</f>
        <v/>
      </c>
      <c r="O50" s="809"/>
      <c r="P50" s="810"/>
      <c r="Q50" s="810"/>
      <c r="R50" s="810"/>
      <c r="S50" s="811"/>
    </row>
    <row r="51" spans="2:19" ht="16.5" customHeight="1">
      <c r="B51" s="252">
        <v>35</v>
      </c>
      <c r="C51" s="364" t="str">
        <f>IF(ISERROR(VLOOKUP(B51,'NANS Data'!$D$2:$P$51,6,FALSE)),"",VLOOKUP(B51,'NANS Data'!$D$2:$P$51,6,FALSE))&amp;""</f>
        <v/>
      </c>
      <c r="D51" s="856" t="str">
        <f>IF(ISERROR(VLOOKUP(B51,'NANS Data'!$D$2:$P$51,7,FALSE)),"",VLOOKUP(B51,'NANS Data'!$D$2:$P$51,7,FALSE))&amp;""</f>
        <v/>
      </c>
      <c r="E51" s="857"/>
      <c r="F51" s="858"/>
      <c r="G51" s="85" t="str">
        <f>IF(ISERROR(VLOOKUP(B51,'NANS Data'!$D$2:$P$51,12,FALSE)),"",VLOOKUP(B51,'NANS Data'!$D$2:$P$51,12,FALSE))&amp;""</f>
        <v/>
      </c>
      <c r="H51" s="86" t="str">
        <f>IF(ISERROR(VLOOKUP(B51,競技者データ入力シート!$B$8:$O$57,2,FALSE)),"",VLOOKUP(B51,競技者データ入力シート!$B$8:$O$57,8,FALSE))&amp;""</f>
        <v/>
      </c>
      <c r="I51" s="87" t="str">
        <f>IF(ISERROR(VLOOKUP(B51,'NANS Data'!$D$2:$P$51,13,FALSE)),"",VLOOKUP(B51,'NANS Data'!$D$2:$P$51,13,FALSE))&amp;""</f>
        <v/>
      </c>
      <c r="J51" s="859" t="str">
        <f>IF(ISERROR(VLOOKUP($B51,競技者データ入力シート!$B$8:$Q$57,16,FALSE)),"",VLOOKUP($B51,競技者データ入力シート!$B$8:$Q$57,16,FALSE))&amp;""</f>
        <v/>
      </c>
      <c r="K51" s="860"/>
      <c r="L51" s="860" t="str">
        <f>IF(ISERROR(VLOOKUP($B51,競技者データ入力シート!$B$8:$AK$57,21,FALSE)),"",VLOOKUP($B51,競技者データ入力シート!$B$8:$AK$57,21,FALSE))&amp;""</f>
        <v/>
      </c>
      <c r="M51" s="860"/>
      <c r="N51" s="861" t="str">
        <f>IF(ISERROR(VLOOKUP($B51,競技者データ入力シート!$B$8:$AK$57,26,FALSE)),"",VLOOKUP($B51,競技者データ入力シート!$B$8:$AK$57,26,FALSE))&amp;""</f>
        <v/>
      </c>
      <c r="O51" s="861"/>
      <c r="P51" s="862"/>
      <c r="Q51" s="862"/>
      <c r="R51" s="862"/>
      <c r="S51" s="863"/>
    </row>
    <row r="52" spans="2:19" ht="16.5" customHeight="1">
      <c r="B52" s="250">
        <v>36</v>
      </c>
      <c r="C52" s="362" t="str">
        <f>IF(ISERROR(VLOOKUP(B52,'NANS Data'!$D$2:$P$51,6,FALSE)),"",VLOOKUP(B52,'NANS Data'!$D$2:$P$51,6,FALSE))&amp;""</f>
        <v/>
      </c>
      <c r="D52" s="804" t="str">
        <f>IF(ISERROR(VLOOKUP(B52,'NANS Data'!$D$2:$P$51,7,FALSE)),"",VLOOKUP(B52,'NANS Data'!$D$2:$P$51,7,FALSE))&amp;""</f>
        <v/>
      </c>
      <c r="E52" s="805"/>
      <c r="F52" s="806"/>
      <c r="G52" s="82" t="str">
        <f>IF(ISERROR(VLOOKUP(B52,'NANS Data'!$D$2:$P$51,12,FALSE)),"",VLOOKUP(B52,'NANS Data'!$D$2:$P$51,12,FALSE))&amp;""</f>
        <v/>
      </c>
      <c r="H52" s="83" t="str">
        <f>IF(ISERROR(VLOOKUP(B52,競技者データ入力シート!$B$8:$O$57,2,FALSE)),"",VLOOKUP(B52,競技者データ入力シート!$B$8:$O$57,8,FALSE))&amp;""</f>
        <v/>
      </c>
      <c r="I52" s="84" t="str">
        <f>IF(ISERROR(VLOOKUP(B52,'NANS Data'!$D$2:$P$51,13,FALSE)),"",VLOOKUP(B52,'NANS Data'!$D$2:$P$51,13,FALSE))&amp;""</f>
        <v/>
      </c>
      <c r="J52" s="807" t="str">
        <f>IF(ISERROR(VLOOKUP($B52,競技者データ入力シート!$B$8:$Q$57,16,FALSE)),"",VLOOKUP($B52,競技者データ入力シート!$B$8:$Q$57,16,FALSE))&amp;""</f>
        <v/>
      </c>
      <c r="K52" s="808"/>
      <c r="L52" s="808" t="str">
        <f>IF(ISERROR(VLOOKUP($B52,競技者データ入力シート!$B$8:$AK$57,21,FALSE)),"",VLOOKUP($B52,競技者データ入力シート!$B$8:$AK$57,21,FALSE))&amp;""</f>
        <v/>
      </c>
      <c r="M52" s="808"/>
      <c r="N52" s="809" t="str">
        <f>IF(ISERROR(VLOOKUP($B52,競技者データ入力シート!$B$8:$AK$57,26,FALSE)),"",VLOOKUP($B52,競技者データ入力シート!$B$8:$AK$57,26,FALSE))&amp;""</f>
        <v/>
      </c>
      <c r="O52" s="809"/>
      <c r="P52" s="810"/>
      <c r="Q52" s="810"/>
      <c r="R52" s="810"/>
      <c r="S52" s="811"/>
    </row>
    <row r="53" spans="2:19" ht="16.5" customHeight="1">
      <c r="B53" s="251">
        <v>37</v>
      </c>
      <c r="C53" s="362" t="str">
        <f>IF(ISERROR(VLOOKUP(B53,'NANS Data'!$D$2:$P$51,6,FALSE)),"",VLOOKUP(B53,'NANS Data'!$D$2:$P$51,6,FALSE))&amp;""</f>
        <v/>
      </c>
      <c r="D53" s="804" t="str">
        <f>IF(ISERROR(VLOOKUP(B53,'NANS Data'!$D$2:$P$51,7,FALSE)),"",VLOOKUP(B53,'NANS Data'!$D$2:$P$51,7,FALSE))&amp;""</f>
        <v/>
      </c>
      <c r="E53" s="805"/>
      <c r="F53" s="806"/>
      <c r="G53" s="82" t="str">
        <f>IF(ISERROR(VLOOKUP(B53,'NANS Data'!$D$2:$P$51,12,FALSE)),"",VLOOKUP(B53,'NANS Data'!$D$2:$P$51,12,FALSE))&amp;""</f>
        <v/>
      </c>
      <c r="H53" s="83" t="str">
        <f>IF(ISERROR(VLOOKUP(B53,競技者データ入力シート!$B$8:$O$57,2,FALSE)),"",VLOOKUP(B53,競技者データ入力シート!$B$8:$O$57,8,FALSE))&amp;""</f>
        <v/>
      </c>
      <c r="I53" s="84" t="str">
        <f>IF(ISERROR(VLOOKUP(B53,'NANS Data'!$D$2:$P$51,13,FALSE)),"",VLOOKUP(B53,'NANS Data'!$D$2:$P$51,13,FALSE))&amp;""</f>
        <v/>
      </c>
      <c r="J53" s="807" t="str">
        <f>IF(ISERROR(VLOOKUP($B53,競技者データ入力シート!$B$8:$Q$57,16,FALSE)),"",VLOOKUP($B53,競技者データ入力シート!$B$8:$Q$57,16,FALSE))&amp;""</f>
        <v/>
      </c>
      <c r="K53" s="808"/>
      <c r="L53" s="808" t="str">
        <f>IF(ISERROR(VLOOKUP($B53,競技者データ入力シート!$B$8:$AK$57,21,FALSE)),"",VLOOKUP($B53,競技者データ入力シート!$B$8:$AK$57,21,FALSE))&amp;""</f>
        <v/>
      </c>
      <c r="M53" s="808"/>
      <c r="N53" s="809" t="str">
        <f>IF(ISERROR(VLOOKUP($B53,競技者データ入力シート!$B$8:$AK$57,26,FALSE)),"",VLOOKUP($B53,競技者データ入力シート!$B$8:$AK$57,26,FALSE))&amp;""</f>
        <v/>
      </c>
      <c r="O53" s="809"/>
      <c r="P53" s="810"/>
      <c r="Q53" s="810"/>
      <c r="R53" s="810"/>
      <c r="S53" s="811"/>
    </row>
    <row r="54" spans="2:19" ht="16.5" customHeight="1">
      <c r="B54" s="251">
        <v>38</v>
      </c>
      <c r="C54" s="362" t="str">
        <f>IF(ISERROR(VLOOKUP(B54,'NANS Data'!$D$2:$P$51,6,FALSE)),"",VLOOKUP(B54,'NANS Data'!$D$2:$P$51,6,FALSE))&amp;""</f>
        <v/>
      </c>
      <c r="D54" s="804" t="str">
        <f>IF(ISERROR(VLOOKUP(B54,'NANS Data'!$D$2:$P$51,7,FALSE)),"",VLOOKUP(B54,'NANS Data'!$D$2:$P$51,7,FALSE))&amp;""</f>
        <v/>
      </c>
      <c r="E54" s="805"/>
      <c r="F54" s="806"/>
      <c r="G54" s="82" t="str">
        <f>IF(ISERROR(VLOOKUP(B54,'NANS Data'!$D$2:$P$51,12,FALSE)),"",VLOOKUP(B54,'NANS Data'!$D$2:$P$51,12,FALSE))&amp;""</f>
        <v/>
      </c>
      <c r="H54" s="83" t="str">
        <f>IF(ISERROR(VLOOKUP(B54,競技者データ入力シート!$B$8:$O$57,2,FALSE)),"",VLOOKUP(B54,競技者データ入力シート!$B$8:$O$57,8,FALSE))&amp;""</f>
        <v/>
      </c>
      <c r="I54" s="84" t="str">
        <f>IF(ISERROR(VLOOKUP(B54,'NANS Data'!$D$2:$P$51,13,FALSE)),"",VLOOKUP(B54,'NANS Data'!$D$2:$P$51,13,FALSE))&amp;""</f>
        <v/>
      </c>
      <c r="J54" s="807" t="str">
        <f>IF(ISERROR(VLOOKUP($B54,競技者データ入力シート!$B$8:$Q$57,16,FALSE)),"",VLOOKUP($B54,競技者データ入力シート!$B$8:$Q$57,16,FALSE))&amp;""</f>
        <v/>
      </c>
      <c r="K54" s="808"/>
      <c r="L54" s="808" t="str">
        <f>IF(ISERROR(VLOOKUP($B54,競技者データ入力シート!$B$8:$AK$57,21,FALSE)),"",VLOOKUP($B54,競技者データ入力シート!$B$8:$AK$57,21,FALSE))&amp;""</f>
        <v/>
      </c>
      <c r="M54" s="808"/>
      <c r="N54" s="809" t="str">
        <f>IF(ISERROR(VLOOKUP($B54,競技者データ入力シート!$B$8:$AK$57,26,FALSE)),"",VLOOKUP($B54,競技者データ入力シート!$B$8:$AK$57,26,FALSE))&amp;""</f>
        <v/>
      </c>
      <c r="O54" s="809"/>
      <c r="P54" s="810"/>
      <c r="Q54" s="810"/>
      <c r="R54" s="810"/>
      <c r="S54" s="811"/>
    </row>
    <row r="55" spans="2:19" ht="16.5" customHeight="1">
      <c r="B55" s="251">
        <v>39</v>
      </c>
      <c r="C55" s="362" t="str">
        <f>IF(ISERROR(VLOOKUP(B55,'NANS Data'!$D$2:$P$51,6,FALSE)),"",VLOOKUP(B55,'NANS Data'!$D$2:$P$51,6,FALSE))&amp;""</f>
        <v/>
      </c>
      <c r="D55" s="804" t="str">
        <f>IF(ISERROR(VLOOKUP(B55,'NANS Data'!$D$2:$P$51,7,FALSE)),"",VLOOKUP(B55,'NANS Data'!$D$2:$P$51,7,FALSE))&amp;""</f>
        <v/>
      </c>
      <c r="E55" s="805"/>
      <c r="F55" s="806"/>
      <c r="G55" s="82" t="str">
        <f>IF(ISERROR(VLOOKUP(B55,'NANS Data'!$D$2:$P$51,12,FALSE)),"",VLOOKUP(B55,'NANS Data'!$D$2:$P$51,12,FALSE))&amp;""</f>
        <v/>
      </c>
      <c r="H55" s="83" t="str">
        <f>IF(ISERROR(VLOOKUP(B55,競技者データ入力シート!$B$8:$O$57,2,FALSE)),"",VLOOKUP(B55,競技者データ入力シート!$B$8:$O$57,8,FALSE))&amp;""</f>
        <v/>
      </c>
      <c r="I55" s="84" t="str">
        <f>IF(ISERROR(VLOOKUP(B55,'NANS Data'!$D$2:$P$51,13,FALSE)),"",VLOOKUP(B55,'NANS Data'!$D$2:$P$51,13,FALSE))&amp;""</f>
        <v/>
      </c>
      <c r="J55" s="807" t="str">
        <f>IF(ISERROR(VLOOKUP($B55,競技者データ入力シート!$B$8:$Q$57,16,FALSE)),"",VLOOKUP($B55,競技者データ入力シート!$B$8:$Q$57,16,FALSE))&amp;""</f>
        <v/>
      </c>
      <c r="K55" s="808"/>
      <c r="L55" s="808" t="str">
        <f>IF(ISERROR(VLOOKUP($B55,競技者データ入力シート!$B$8:$AK$57,21,FALSE)),"",VLOOKUP($B55,競技者データ入力シート!$B$8:$AK$57,21,FALSE))&amp;""</f>
        <v/>
      </c>
      <c r="M55" s="808"/>
      <c r="N55" s="809" t="str">
        <f>IF(ISERROR(VLOOKUP($B55,競技者データ入力シート!$B$8:$AK$57,26,FALSE)),"",VLOOKUP($B55,競技者データ入力シート!$B$8:$AK$57,26,FALSE))&amp;""</f>
        <v/>
      </c>
      <c r="O55" s="809"/>
      <c r="P55" s="810"/>
      <c r="Q55" s="810"/>
      <c r="R55" s="810"/>
      <c r="S55" s="811"/>
    </row>
    <row r="56" spans="2:19" ht="16.5" customHeight="1">
      <c r="B56" s="252">
        <v>40</v>
      </c>
      <c r="C56" s="364" t="str">
        <f>IF(ISERROR(VLOOKUP(B56,'NANS Data'!$D$2:$P$51,6,FALSE)),"",VLOOKUP(B56,'NANS Data'!$D$2:$P$51,6,FALSE))&amp;""</f>
        <v/>
      </c>
      <c r="D56" s="856" t="str">
        <f>IF(ISERROR(VLOOKUP(B56,'NANS Data'!$D$2:$P$51,7,FALSE)),"",VLOOKUP(B56,'NANS Data'!$D$2:$P$51,7,FALSE))&amp;""</f>
        <v/>
      </c>
      <c r="E56" s="857"/>
      <c r="F56" s="858"/>
      <c r="G56" s="85" t="str">
        <f>IF(ISERROR(VLOOKUP(B56,'NANS Data'!$D$2:$P$51,12,FALSE)),"",VLOOKUP(B56,'NANS Data'!$D$2:$P$51,12,FALSE))&amp;""</f>
        <v/>
      </c>
      <c r="H56" s="86" t="str">
        <f>IF(ISERROR(VLOOKUP(B56,競技者データ入力シート!$B$8:$O$57,2,FALSE)),"",VLOOKUP(B56,競技者データ入力シート!$B$8:$O$57,8,FALSE))&amp;""</f>
        <v/>
      </c>
      <c r="I56" s="87" t="str">
        <f>IF(ISERROR(VLOOKUP(B56,'NANS Data'!$D$2:$P$51,13,FALSE)),"",VLOOKUP(B56,'NANS Data'!$D$2:$P$51,13,FALSE))&amp;""</f>
        <v/>
      </c>
      <c r="J56" s="859" t="str">
        <f>IF(ISERROR(VLOOKUP($B56,競技者データ入力シート!$B$8:$Q$57,16,FALSE)),"",VLOOKUP($B56,競技者データ入力シート!$B$8:$Q$57,16,FALSE))&amp;""</f>
        <v/>
      </c>
      <c r="K56" s="860"/>
      <c r="L56" s="860" t="str">
        <f>IF(ISERROR(VLOOKUP($B56,競技者データ入力シート!$B$8:$AK$57,21,FALSE)),"",VLOOKUP($B56,競技者データ入力シート!$B$8:$AK$57,21,FALSE))&amp;""</f>
        <v/>
      </c>
      <c r="M56" s="860"/>
      <c r="N56" s="861" t="str">
        <f>IF(ISERROR(VLOOKUP($B56,競技者データ入力シート!$B$8:$AK$57,26,FALSE)),"",VLOOKUP($B56,競技者データ入力シート!$B$8:$AK$57,26,FALSE))&amp;""</f>
        <v/>
      </c>
      <c r="O56" s="861"/>
      <c r="P56" s="862"/>
      <c r="Q56" s="862"/>
      <c r="R56" s="862"/>
      <c r="S56" s="863"/>
    </row>
    <row r="57" spans="2:19" ht="16.5" customHeight="1">
      <c r="B57" s="250">
        <v>41</v>
      </c>
      <c r="C57" s="362" t="str">
        <f>IF(ISERROR(VLOOKUP(B57,'NANS Data'!$D$2:$P$51,6,FALSE)),"",VLOOKUP(B57,'NANS Data'!$D$2:$P$51,6,FALSE))&amp;""</f>
        <v/>
      </c>
      <c r="D57" s="804" t="str">
        <f>IF(ISERROR(VLOOKUP(B57,'NANS Data'!$D$2:$P$51,7,FALSE)),"",VLOOKUP(B57,'NANS Data'!$D$2:$P$51,7,FALSE))&amp;""</f>
        <v/>
      </c>
      <c r="E57" s="805"/>
      <c r="F57" s="806"/>
      <c r="G57" s="82" t="str">
        <f>IF(ISERROR(VLOOKUP(B57,'NANS Data'!$D$2:$P$51,12,FALSE)),"",VLOOKUP(B57,'NANS Data'!$D$2:$P$51,12,FALSE))&amp;""</f>
        <v/>
      </c>
      <c r="H57" s="83" t="str">
        <f>IF(ISERROR(VLOOKUP(B57,競技者データ入力シート!$B$8:$O$57,2,FALSE)),"",VLOOKUP(B57,競技者データ入力シート!$B$8:$O$57,8,FALSE))&amp;""</f>
        <v/>
      </c>
      <c r="I57" s="84" t="str">
        <f>IF(ISERROR(VLOOKUP(B57,'NANS Data'!$D$2:$P$51,13,FALSE)),"",VLOOKUP(B57,'NANS Data'!$D$2:$P$51,13,FALSE))&amp;""</f>
        <v/>
      </c>
      <c r="J57" s="807" t="str">
        <f>IF(ISERROR(VLOOKUP($B57,競技者データ入力シート!$B$8:$Q$57,16,FALSE)),"",VLOOKUP($B57,競技者データ入力シート!$B$8:$Q$57,16,FALSE))&amp;""</f>
        <v/>
      </c>
      <c r="K57" s="808"/>
      <c r="L57" s="808" t="str">
        <f>IF(ISERROR(VLOOKUP($B57,競技者データ入力シート!$B$8:$AK$57,21,FALSE)),"",VLOOKUP($B57,競技者データ入力シート!$B$8:$AK$57,21,FALSE))&amp;""</f>
        <v/>
      </c>
      <c r="M57" s="808"/>
      <c r="N57" s="809" t="str">
        <f>IF(ISERROR(VLOOKUP($B57,競技者データ入力シート!$B$8:$AK$57,26,FALSE)),"",VLOOKUP($B57,競技者データ入力シート!$B$8:$AK$57,26,FALSE))&amp;""</f>
        <v/>
      </c>
      <c r="O57" s="809"/>
      <c r="P57" s="810"/>
      <c r="Q57" s="810"/>
      <c r="R57" s="810"/>
      <c r="S57" s="811"/>
    </row>
    <row r="58" spans="2:19" ht="16.5" customHeight="1">
      <c r="B58" s="251">
        <v>42</v>
      </c>
      <c r="C58" s="362" t="str">
        <f>IF(ISERROR(VLOOKUP(B58,'NANS Data'!$D$2:$P$51,6,FALSE)),"",VLOOKUP(B58,'NANS Data'!$D$2:$P$51,6,FALSE))&amp;""</f>
        <v/>
      </c>
      <c r="D58" s="804" t="str">
        <f>IF(ISERROR(VLOOKUP(B58,'NANS Data'!$D$2:$P$51,7,FALSE)),"",VLOOKUP(B58,'NANS Data'!$D$2:$P$51,7,FALSE))&amp;""</f>
        <v/>
      </c>
      <c r="E58" s="805"/>
      <c r="F58" s="806"/>
      <c r="G58" s="82" t="str">
        <f>IF(ISERROR(VLOOKUP(B58,'NANS Data'!$D$2:$P$51,12,FALSE)),"",VLOOKUP(B58,'NANS Data'!$D$2:$P$51,12,FALSE))&amp;""</f>
        <v/>
      </c>
      <c r="H58" s="83" t="str">
        <f>IF(ISERROR(VLOOKUP(B58,競技者データ入力シート!$B$8:$O$57,2,FALSE)),"",VLOOKUP(B58,競技者データ入力シート!$B$8:$O$57,8,FALSE))&amp;""</f>
        <v/>
      </c>
      <c r="I58" s="84" t="str">
        <f>IF(ISERROR(VLOOKUP(B58,'NANS Data'!$D$2:$P$51,13,FALSE)),"",VLOOKUP(B58,'NANS Data'!$D$2:$P$51,13,FALSE))&amp;""</f>
        <v/>
      </c>
      <c r="J58" s="807" t="str">
        <f>IF(ISERROR(VLOOKUP($B58,競技者データ入力シート!$B$8:$Q$57,16,FALSE)),"",VLOOKUP($B58,競技者データ入力シート!$B$8:$Q$57,16,FALSE))&amp;""</f>
        <v/>
      </c>
      <c r="K58" s="808"/>
      <c r="L58" s="808" t="str">
        <f>IF(ISERROR(VLOOKUP($B58,競技者データ入力シート!$B$8:$AK$57,21,FALSE)),"",VLOOKUP($B58,競技者データ入力シート!$B$8:$AK$57,21,FALSE))&amp;""</f>
        <v/>
      </c>
      <c r="M58" s="808"/>
      <c r="N58" s="809" t="str">
        <f>IF(ISERROR(VLOOKUP($B58,競技者データ入力シート!$B$8:$AK$57,26,FALSE)),"",VLOOKUP($B58,競技者データ入力シート!$B$8:$AK$57,26,FALSE))&amp;""</f>
        <v/>
      </c>
      <c r="O58" s="809"/>
      <c r="P58" s="810"/>
      <c r="Q58" s="810"/>
      <c r="R58" s="810"/>
      <c r="S58" s="811"/>
    </row>
    <row r="59" spans="2:19" ht="16.5" customHeight="1">
      <c r="B59" s="251">
        <v>43</v>
      </c>
      <c r="C59" s="362" t="str">
        <f>IF(ISERROR(VLOOKUP(B59,'NANS Data'!$D$2:$P$51,6,FALSE)),"",VLOOKUP(B59,'NANS Data'!$D$2:$P$51,6,FALSE))&amp;""</f>
        <v/>
      </c>
      <c r="D59" s="804" t="str">
        <f>IF(ISERROR(VLOOKUP(B59,'NANS Data'!$D$2:$P$51,7,FALSE)),"",VLOOKUP(B59,'NANS Data'!$D$2:$P$51,7,FALSE))&amp;""</f>
        <v/>
      </c>
      <c r="E59" s="805"/>
      <c r="F59" s="806"/>
      <c r="G59" s="82" t="str">
        <f>IF(ISERROR(VLOOKUP(B59,'NANS Data'!$D$2:$P$51,12,FALSE)),"",VLOOKUP(B59,'NANS Data'!$D$2:$P$51,12,FALSE))&amp;""</f>
        <v/>
      </c>
      <c r="H59" s="83" t="str">
        <f>IF(ISERROR(VLOOKUP(B59,競技者データ入力シート!$B$8:$O$57,2,FALSE)),"",VLOOKUP(B59,競技者データ入力シート!$B$8:$O$57,8,FALSE))&amp;""</f>
        <v/>
      </c>
      <c r="I59" s="84" t="str">
        <f>IF(ISERROR(VLOOKUP(B59,'NANS Data'!$D$2:$P$51,13,FALSE)),"",VLOOKUP(B59,'NANS Data'!$D$2:$P$51,13,FALSE))&amp;""</f>
        <v/>
      </c>
      <c r="J59" s="807" t="str">
        <f>IF(ISERROR(VLOOKUP($B59,競技者データ入力シート!$B$8:$Q$57,16,FALSE)),"",VLOOKUP($B59,競技者データ入力シート!$B$8:$Q$57,16,FALSE))&amp;""</f>
        <v/>
      </c>
      <c r="K59" s="808"/>
      <c r="L59" s="808" t="str">
        <f>IF(ISERROR(VLOOKUP($B59,競技者データ入力シート!$B$8:$AK$57,21,FALSE)),"",VLOOKUP($B59,競技者データ入力シート!$B$8:$AK$57,21,FALSE))&amp;""</f>
        <v/>
      </c>
      <c r="M59" s="808"/>
      <c r="N59" s="809" t="str">
        <f>IF(ISERROR(VLOOKUP($B59,競技者データ入力シート!$B$8:$AK$57,26,FALSE)),"",VLOOKUP($B59,競技者データ入力シート!$B$8:$AK$57,26,FALSE))&amp;""</f>
        <v/>
      </c>
      <c r="O59" s="809"/>
      <c r="P59" s="810"/>
      <c r="Q59" s="810"/>
      <c r="R59" s="810"/>
      <c r="S59" s="811"/>
    </row>
    <row r="60" spans="2:19" ht="16.5" customHeight="1">
      <c r="B60" s="251">
        <v>44</v>
      </c>
      <c r="C60" s="362" t="str">
        <f>IF(ISERROR(VLOOKUP(B60,'NANS Data'!$D$2:$P$51,6,FALSE)),"",VLOOKUP(B60,'NANS Data'!$D$2:$P$51,6,FALSE))&amp;""</f>
        <v/>
      </c>
      <c r="D60" s="804" t="str">
        <f>IF(ISERROR(VLOOKUP(B60,'NANS Data'!$D$2:$P$51,7,FALSE)),"",VLOOKUP(B60,'NANS Data'!$D$2:$P$51,7,FALSE))&amp;""</f>
        <v/>
      </c>
      <c r="E60" s="805"/>
      <c r="F60" s="806"/>
      <c r="G60" s="82" t="str">
        <f>IF(ISERROR(VLOOKUP(B60,'NANS Data'!$D$2:$P$51,12,FALSE)),"",VLOOKUP(B60,'NANS Data'!$D$2:$P$51,12,FALSE))&amp;""</f>
        <v/>
      </c>
      <c r="H60" s="83" t="str">
        <f>IF(ISERROR(VLOOKUP(B60,競技者データ入力シート!$B$8:$O$57,2,FALSE)),"",VLOOKUP(B60,競技者データ入力シート!$B$8:$O$57,8,FALSE))&amp;""</f>
        <v/>
      </c>
      <c r="I60" s="84" t="str">
        <f>IF(ISERROR(VLOOKUP(B60,'NANS Data'!$D$2:$P$51,13,FALSE)),"",VLOOKUP(B60,'NANS Data'!$D$2:$P$51,13,FALSE))&amp;""</f>
        <v/>
      </c>
      <c r="J60" s="807" t="str">
        <f>IF(ISERROR(VLOOKUP($B60,競技者データ入力シート!$B$8:$Q$57,16,FALSE)),"",VLOOKUP($B60,競技者データ入力シート!$B$8:$Q$57,16,FALSE))&amp;""</f>
        <v/>
      </c>
      <c r="K60" s="808"/>
      <c r="L60" s="808" t="str">
        <f>IF(ISERROR(VLOOKUP($B60,競技者データ入力シート!$B$8:$AK$57,21,FALSE)),"",VLOOKUP($B60,競技者データ入力シート!$B$8:$AK$57,21,FALSE))&amp;""</f>
        <v/>
      </c>
      <c r="M60" s="808"/>
      <c r="N60" s="809" t="str">
        <f>IF(ISERROR(VLOOKUP($B60,競技者データ入力シート!$B$8:$AK$57,26,FALSE)),"",VLOOKUP($B60,競技者データ入力シート!$B$8:$AK$57,26,FALSE))&amp;""</f>
        <v/>
      </c>
      <c r="O60" s="809"/>
      <c r="P60" s="810"/>
      <c r="Q60" s="810"/>
      <c r="R60" s="810"/>
      <c r="S60" s="811"/>
    </row>
    <row r="61" spans="2:19" ht="16.5" customHeight="1">
      <c r="B61" s="252">
        <v>45</v>
      </c>
      <c r="C61" s="364" t="str">
        <f>IF(ISERROR(VLOOKUP(B61,'NANS Data'!$D$2:$P$51,6,FALSE)),"",VLOOKUP(B61,'NANS Data'!$D$2:$P$51,6,FALSE))&amp;""</f>
        <v/>
      </c>
      <c r="D61" s="856" t="str">
        <f>IF(ISERROR(VLOOKUP(B61,'NANS Data'!$D$2:$P$51,7,FALSE)),"",VLOOKUP(B61,'NANS Data'!$D$2:$P$51,7,FALSE))&amp;""</f>
        <v/>
      </c>
      <c r="E61" s="857"/>
      <c r="F61" s="858"/>
      <c r="G61" s="85" t="str">
        <f>IF(ISERROR(VLOOKUP(B61,'NANS Data'!$D$2:$P$51,12,FALSE)),"",VLOOKUP(B61,'NANS Data'!$D$2:$P$51,12,FALSE))&amp;""</f>
        <v/>
      </c>
      <c r="H61" s="86" t="str">
        <f>IF(ISERROR(VLOOKUP(B61,競技者データ入力シート!$B$8:$O$57,2,FALSE)),"",VLOOKUP(B61,競技者データ入力シート!$B$8:$O$57,8,FALSE))&amp;""</f>
        <v/>
      </c>
      <c r="I61" s="87" t="str">
        <f>IF(ISERROR(VLOOKUP(B61,'NANS Data'!$D$2:$P$51,13,FALSE)),"",VLOOKUP(B61,'NANS Data'!$D$2:$P$51,13,FALSE))&amp;""</f>
        <v/>
      </c>
      <c r="J61" s="859" t="str">
        <f>IF(ISERROR(VLOOKUP($B61,競技者データ入力シート!$B$8:$Q$57,16,FALSE)),"",VLOOKUP($B61,競技者データ入力シート!$B$8:$Q$57,16,FALSE))&amp;""</f>
        <v/>
      </c>
      <c r="K61" s="860"/>
      <c r="L61" s="860" t="str">
        <f>IF(ISERROR(VLOOKUP($B61,競技者データ入力シート!$B$8:$AK$57,21,FALSE)),"",VLOOKUP($B61,競技者データ入力シート!$B$8:$AK$57,21,FALSE))&amp;""</f>
        <v/>
      </c>
      <c r="M61" s="860"/>
      <c r="N61" s="861" t="str">
        <f>IF(ISERROR(VLOOKUP($B61,競技者データ入力シート!$B$8:$AK$57,26,FALSE)),"",VLOOKUP($B61,競技者データ入力シート!$B$8:$AK$57,26,FALSE))&amp;""</f>
        <v/>
      </c>
      <c r="O61" s="861"/>
      <c r="P61" s="862"/>
      <c r="Q61" s="862"/>
      <c r="R61" s="862"/>
      <c r="S61" s="863"/>
    </row>
    <row r="62" spans="2:19" ht="16.5" customHeight="1">
      <c r="B62" s="250">
        <v>46</v>
      </c>
      <c r="C62" s="362" t="str">
        <f>IF(ISERROR(VLOOKUP(B62,'NANS Data'!$D$2:$P$51,6,FALSE)),"",VLOOKUP(B62,'NANS Data'!$D$2:$P$51,6,FALSE))&amp;""</f>
        <v/>
      </c>
      <c r="D62" s="804" t="str">
        <f>IF(ISERROR(VLOOKUP(B62,'NANS Data'!$D$2:$P$51,7,FALSE)),"",VLOOKUP(B62,'NANS Data'!$D$2:$P$51,7,FALSE))&amp;""</f>
        <v/>
      </c>
      <c r="E62" s="805"/>
      <c r="F62" s="806"/>
      <c r="G62" s="82" t="str">
        <f>IF(ISERROR(VLOOKUP(B62,'NANS Data'!$D$2:$P$51,12,FALSE)),"",VLOOKUP(B62,'NANS Data'!$D$2:$P$51,12,FALSE))&amp;""</f>
        <v/>
      </c>
      <c r="H62" s="83" t="str">
        <f>IF(ISERROR(VLOOKUP(B62,競技者データ入力シート!$B$8:$O$57,2,FALSE)),"",VLOOKUP(B62,競技者データ入力シート!$B$8:$O$57,8,FALSE))&amp;""</f>
        <v/>
      </c>
      <c r="I62" s="84" t="str">
        <f>IF(ISERROR(VLOOKUP(B62,'NANS Data'!$D$2:$P$51,13,FALSE)),"",VLOOKUP(B62,'NANS Data'!$D$2:$P$51,13,FALSE))&amp;""</f>
        <v/>
      </c>
      <c r="J62" s="807" t="str">
        <f>IF(ISERROR(VLOOKUP($B62,競技者データ入力シート!$B$8:$Q$57,16,FALSE)),"",VLOOKUP($B62,競技者データ入力シート!$B$8:$Q$57,16,FALSE))&amp;""</f>
        <v/>
      </c>
      <c r="K62" s="808"/>
      <c r="L62" s="808" t="str">
        <f>IF(ISERROR(VLOOKUP($B62,競技者データ入力シート!$B$8:$AK$57,21,FALSE)),"",VLOOKUP($B62,競技者データ入力シート!$B$8:$AK$57,21,FALSE))&amp;""</f>
        <v/>
      </c>
      <c r="M62" s="808"/>
      <c r="N62" s="809" t="str">
        <f>IF(ISERROR(VLOOKUP($B62,競技者データ入力シート!$B$8:$AK$57,26,FALSE)),"",VLOOKUP($B62,競技者データ入力シート!$B$8:$AK$57,26,FALSE))&amp;""</f>
        <v/>
      </c>
      <c r="O62" s="809"/>
      <c r="P62" s="810"/>
      <c r="Q62" s="810"/>
      <c r="R62" s="810"/>
      <c r="S62" s="811"/>
    </row>
    <row r="63" spans="2:19" ht="16.5" customHeight="1">
      <c r="B63" s="251">
        <v>47</v>
      </c>
      <c r="C63" s="362" t="str">
        <f>IF(ISERROR(VLOOKUP(B63,'NANS Data'!$D$2:$P$51,6,FALSE)),"",VLOOKUP(B63,'NANS Data'!$D$2:$P$51,6,FALSE))&amp;""</f>
        <v/>
      </c>
      <c r="D63" s="804" t="str">
        <f>IF(ISERROR(VLOOKUP(B63,'NANS Data'!$D$2:$P$51,7,FALSE)),"",VLOOKUP(B63,'NANS Data'!$D$2:$P$51,7,FALSE))&amp;""</f>
        <v/>
      </c>
      <c r="E63" s="805"/>
      <c r="F63" s="806"/>
      <c r="G63" s="82" t="str">
        <f>IF(ISERROR(VLOOKUP(B63,'NANS Data'!$D$2:$P$51,12,FALSE)),"",VLOOKUP(B63,'NANS Data'!$D$2:$P$51,12,FALSE))&amp;""</f>
        <v/>
      </c>
      <c r="H63" s="83" t="str">
        <f>IF(ISERROR(VLOOKUP(B63,競技者データ入力シート!$B$8:$O$57,2,FALSE)),"",VLOOKUP(B63,競技者データ入力シート!$B$8:$O$57,8,FALSE))&amp;""</f>
        <v/>
      </c>
      <c r="I63" s="84" t="str">
        <f>IF(ISERROR(VLOOKUP(B63,'NANS Data'!$D$2:$P$51,13,FALSE)),"",VLOOKUP(B63,'NANS Data'!$D$2:$P$51,13,FALSE))&amp;""</f>
        <v/>
      </c>
      <c r="J63" s="807" t="str">
        <f>IF(ISERROR(VLOOKUP($B63,競技者データ入力シート!$B$8:$Q$57,16,FALSE)),"",VLOOKUP($B63,競技者データ入力シート!$B$8:$Q$57,16,FALSE))&amp;""</f>
        <v/>
      </c>
      <c r="K63" s="808"/>
      <c r="L63" s="808" t="str">
        <f>IF(ISERROR(VLOOKUP($B63,競技者データ入力シート!$B$8:$AK$57,21,FALSE)),"",VLOOKUP($B63,競技者データ入力シート!$B$8:$AK$57,21,FALSE))&amp;""</f>
        <v/>
      </c>
      <c r="M63" s="808"/>
      <c r="N63" s="809" t="str">
        <f>IF(ISERROR(VLOOKUP($B63,競技者データ入力シート!$B$8:$AK$57,26,FALSE)),"",VLOOKUP($B63,競技者データ入力シート!$B$8:$AK$57,26,FALSE))&amp;""</f>
        <v/>
      </c>
      <c r="O63" s="809"/>
      <c r="P63" s="810"/>
      <c r="Q63" s="810"/>
      <c r="R63" s="810"/>
      <c r="S63" s="811"/>
    </row>
    <row r="64" spans="2:19" ht="16.5" customHeight="1">
      <c r="B64" s="251">
        <v>48</v>
      </c>
      <c r="C64" s="362" t="str">
        <f>IF(ISERROR(VLOOKUP(B64,'NANS Data'!$D$2:$P$51,6,FALSE)),"",VLOOKUP(B64,'NANS Data'!$D$2:$P$51,6,FALSE))&amp;""</f>
        <v/>
      </c>
      <c r="D64" s="804" t="str">
        <f>IF(ISERROR(VLOOKUP(B64,'NANS Data'!$D$2:$P$51,7,FALSE)),"",VLOOKUP(B64,'NANS Data'!$D$2:$P$51,7,FALSE))&amp;""</f>
        <v/>
      </c>
      <c r="E64" s="805"/>
      <c r="F64" s="806"/>
      <c r="G64" s="82" t="str">
        <f>IF(ISERROR(VLOOKUP(B64,'NANS Data'!$D$2:$P$51,12,FALSE)),"",VLOOKUP(B64,'NANS Data'!$D$2:$P$51,12,FALSE))&amp;""</f>
        <v/>
      </c>
      <c r="H64" s="83" t="str">
        <f>IF(ISERROR(VLOOKUP(B64,競技者データ入力シート!$B$8:$O$57,2,FALSE)),"",VLOOKUP(B64,競技者データ入力シート!$B$8:$O$57,8,FALSE))&amp;""</f>
        <v/>
      </c>
      <c r="I64" s="84" t="str">
        <f>IF(ISERROR(VLOOKUP(B64,'NANS Data'!$D$2:$P$51,13,FALSE)),"",VLOOKUP(B64,'NANS Data'!$D$2:$P$51,13,FALSE))&amp;""</f>
        <v/>
      </c>
      <c r="J64" s="807" t="str">
        <f>IF(ISERROR(VLOOKUP($B64,競技者データ入力シート!$B$8:$Q$57,16,FALSE)),"",VLOOKUP($B64,競技者データ入力シート!$B$8:$Q$57,16,FALSE))&amp;""</f>
        <v/>
      </c>
      <c r="K64" s="808"/>
      <c r="L64" s="808" t="str">
        <f>IF(ISERROR(VLOOKUP($B64,競技者データ入力シート!$B$8:$AK$57,21,FALSE)),"",VLOOKUP($B64,競技者データ入力シート!$B$8:$AK$57,21,FALSE))&amp;""</f>
        <v/>
      </c>
      <c r="M64" s="808"/>
      <c r="N64" s="809" t="str">
        <f>IF(ISERROR(VLOOKUP($B64,競技者データ入力シート!$B$8:$AK$57,26,FALSE)),"",VLOOKUP($B64,競技者データ入力シート!$B$8:$AK$57,26,FALSE))&amp;""</f>
        <v/>
      </c>
      <c r="O64" s="809"/>
      <c r="P64" s="810"/>
      <c r="Q64" s="810"/>
      <c r="R64" s="810"/>
      <c r="S64" s="811"/>
    </row>
    <row r="65" spans="2:19" ht="16.5" customHeight="1">
      <c r="B65" s="251">
        <v>49</v>
      </c>
      <c r="C65" s="362" t="str">
        <f>IF(ISERROR(VLOOKUP(B65,'NANS Data'!$D$2:$P$51,6,FALSE)),"",VLOOKUP(B65,'NANS Data'!$D$2:$P$51,6,FALSE))&amp;""</f>
        <v/>
      </c>
      <c r="D65" s="804" t="str">
        <f>IF(ISERROR(VLOOKUP(B65,'NANS Data'!$D$2:$P$51,7,FALSE)),"",VLOOKUP(B65,'NANS Data'!$D$2:$P$51,7,FALSE))&amp;""</f>
        <v/>
      </c>
      <c r="E65" s="805"/>
      <c r="F65" s="806"/>
      <c r="G65" s="82" t="str">
        <f>IF(ISERROR(VLOOKUP(B65,'NANS Data'!$D$2:$P$51,12,FALSE)),"",VLOOKUP(B65,'NANS Data'!$D$2:$P$51,12,FALSE))&amp;""</f>
        <v/>
      </c>
      <c r="H65" s="83" t="str">
        <f>IF(ISERROR(VLOOKUP(B65,競技者データ入力シート!$B$8:$O$57,2,FALSE)),"",VLOOKUP(B65,競技者データ入力シート!$B$8:$O$57,8,FALSE))&amp;""</f>
        <v/>
      </c>
      <c r="I65" s="84" t="str">
        <f>IF(ISERROR(VLOOKUP(B65,'NANS Data'!$D$2:$P$51,13,FALSE)),"",VLOOKUP(B65,'NANS Data'!$D$2:$P$51,13,FALSE))&amp;""</f>
        <v/>
      </c>
      <c r="J65" s="807" t="str">
        <f>IF(ISERROR(VLOOKUP($B65,競技者データ入力シート!$B$8:$Q$57,16,FALSE)),"",VLOOKUP($B65,競技者データ入力シート!$B$8:$Q$57,16,FALSE))&amp;""</f>
        <v/>
      </c>
      <c r="K65" s="808"/>
      <c r="L65" s="808" t="str">
        <f>IF(ISERROR(VLOOKUP($B65,競技者データ入力シート!$B$8:$AK$57,21,FALSE)),"",VLOOKUP($B65,競技者データ入力シート!$B$8:$AK$57,21,FALSE))&amp;""</f>
        <v/>
      </c>
      <c r="M65" s="808"/>
      <c r="N65" s="809" t="str">
        <f>IF(ISERROR(VLOOKUP($B65,競技者データ入力シート!$B$8:$AK$57,26,FALSE)),"",VLOOKUP($B65,競技者データ入力シート!$B$8:$AK$57,26,FALSE))&amp;""</f>
        <v/>
      </c>
      <c r="O65" s="809"/>
      <c r="P65" s="810"/>
      <c r="Q65" s="810"/>
      <c r="R65" s="810"/>
      <c r="S65" s="811"/>
    </row>
    <row r="66" spans="2:19" ht="16.5" customHeight="1" thickBot="1">
      <c r="B66" s="253">
        <v>50</v>
      </c>
      <c r="C66" s="365" t="str">
        <f>IF(ISERROR(VLOOKUP(B66,'NANS Data'!$D$2:$P$51,6,FALSE)),"",VLOOKUP(B66,'NANS Data'!$D$2:$P$51,6,FALSE))&amp;""</f>
        <v/>
      </c>
      <c r="D66" s="864" t="str">
        <f>IF(ISERROR(VLOOKUP(B66,'NANS Data'!$D$2:$P$51,7,FALSE)),"",VLOOKUP(B66,'NANS Data'!$D$2:$P$51,7,FALSE))&amp;""</f>
        <v/>
      </c>
      <c r="E66" s="865"/>
      <c r="F66" s="866"/>
      <c r="G66" s="128" t="str">
        <f>IF(ISERROR(VLOOKUP(B66,'NANS Data'!$D$2:$P$51,12,FALSE)),"",VLOOKUP(B66,'NANS Data'!$D$2:$P$51,12,FALSE))&amp;""</f>
        <v/>
      </c>
      <c r="H66" s="129" t="str">
        <f>IF(ISERROR(VLOOKUP(B66,競技者データ入力シート!$B$8:$O$57,2,FALSE)),"",VLOOKUP(B66,競技者データ入力シート!$B$8:$O$57,8,FALSE))&amp;""</f>
        <v/>
      </c>
      <c r="I66" s="130" t="str">
        <f>IF(ISERROR(VLOOKUP(B66,'NANS Data'!$D$2:$P$51,13,FALSE)),"",VLOOKUP(B66,'NANS Data'!$D$2:$P$51,13,FALSE))&amp;""</f>
        <v/>
      </c>
      <c r="J66" s="867" t="str">
        <f>IF(ISERROR(VLOOKUP($B66,競技者データ入力シート!$B$8:$Q$57,16,FALSE)),"",VLOOKUP($B66,競技者データ入力シート!$B$8:$Q$57,16,FALSE))&amp;""</f>
        <v/>
      </c>
      <c r="K66" s="868"/>
      <c r="L66" s="868" t="str">
        <f>IF(ISERROR(VLOOKUP($B66,競技者データ入力シート!$B$8:$AK$57,21,FALSE)),"",VLOOKUP($B66,競技者データ入力シート!$B$8:$AK$57,21,FALSE))&amp;""</f>
        <v/>
      </c>
      <c r="M66" s="868"/>
      <c r="N66" s="869" t="str">
        <f>IF(ISERROR(VLOOKUP($B66,競技者データ入力シート!$B$8:$AK$57,26,FALSE)),"",VLOOKUP($B66,競技者データ入力シート!$B$8:$AK$57,26,FALSE))&amp;""</f>
        <v/>
      </c>
      <c r="O66" s="869"/>
      <c r="P66" s="870"/>
      <c r="Q66" s="870"/>
      <c r="R66" s="870"/>
      <c r="S66" s="871"/>
    </row>
    <row r="67" spans="2:19" ht="2.25" customHeight="1"/>
  </sheetData>
  <sheetProtection password="CC02" sheet="1" objects="1" scenarios="1" autoFilter="0"/>
  <protectedRanges>
    <protectedRange password="CDC2" sqref="K11 H10:H13 D10:D13" name="範囲1_2"/>
    <protectedRange password="CDC2" sqref="E5:I6 L5 P5:S6 F7 I7 L7 E8:E9 P7 P9" name="範囲1_1_1"/>
  </protectedRanges>
  <mergeCells count="345">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 ref="D66:F66"/>
    <mergeCell ref="J66:K66"/>
    <mergeCell ref="L66:M66"/>
    <mergeCell ref="N66:O66"/>
    <mergeCell ref="P66:Q66"/>
    <mergeCell ref="R66:S66"/>
    <mergeCell ref="D65:F65"/>
    <mergeCell ref="J65:K65"/>
    <mergeCell ref="L65:M65"/>
    <mergeCell ref="N65:O65"/>
    <mergeCell ref="P65:Q65"/>
    <mergeCell ref="R65:S65"/>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B13:D13"/>
    <mergeCell ref="J12:M12"/>
    <mergeCell ref="J13:M13"/>
    <mergeCell ref="J11:M11"/>
    <mergeCell ref="Q10:S10"/>
    <mergeCell ref="R11:R12"/>
    <mergeCell ref="S11:S12"/>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s>
  <phoneticPr fontId="3"/>
  <dataValidations count="2">
    <dataValidation imeMode="halfKatakana" allowBlank="1" showInputMessage="1" showErrorMessage="1" sqref="E5:I5 P5:S5"/>
    <dataValidation imeMode="halfAlpha" allowBlank="1" showInputMessage="1" showErrorMessage="1" sqref="F7:G7 I7:J7 L7:M7"/>
  </dataValidations>
  <printOptions horizontalCentered="1"/>
  <pageMargins left="0.23622047244094491" right="0.23622047244094491" top="0.31496062992125984" bottom="0.15748031496062992" header="0.15748031496062992" footer="0.19685039370078741"/>
  <pageSetup paperSize="9" scale="79"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C54"/>
  <sheetViews>
    <sheetView workbookViewId="0">
      <pane xSplit="4" ySplit="1" topLeftCell="E2" activePane="bottomRight" state="frozen"/>
      <selection pane="topRight" activeCell="E1" sqref="E1"/>
      <selection pane="bottomLeft" activeCell="A2" sqref="A2"/>
      <selection pane="bottomRight" activeCell="E2" sqref="E2"/>
    </sheetView>
  </sheetViews>
  <sheetFormatPr defaultRowHeight="13.5"/>
  <cols>
    <col min="1" max="1" width="1.625" customWidth="1"/>
    <col min="2" max="2" width="5.375" bestFit="1" customWidth="1"/>
    <col min="4" max="4" width="3.5" bestFit="1" customWidth="1"/>
    <col min="5" max="5" width="11.125" bestFit="1" customWidth="1"/>
    <col min="6" max="6" width="4.5" bestFit="1" customWidth="1"/>
    <col min="7" max="8" width="2" customWidth="1"/>
    <col min="9" max="9" width="5.5" bestFit="1" customWidth="1"/>
    <col min="10" max="10" width="10.75" customWidth="1"/>
    <col min="11" max="11" width="11.125" customWidth="1"/>
    <col min="12" max="12" width="10.125" customWidth="1"/>
    <col min="13" max="13" width="18" customWidth="1"/>
    <col min="14" max="14" width="4.5" bestFit="1" customWidth="1"/>
    <col min="15" max="15" width="3.375" bestFit="1" customWidth="1"/>
    <col min="16" max="16" width="3.125" bestFit="1" customWidth="1"/>
    <col min="17" max="18" width="5.5" bestFit="1" customWidth="1"/>
    <col min="19" max="19" width="5.625" customWidth="1"/>
    <col min="20" max="20" width="17.875" bestFit="1" customWidth="1"/>
    <col min="21" max="21" width="6" bestFit="1" customWidth="1"/>
    <col min="22" max="22" width="8.125" bestFit="1" customWidth="1"/>
    <col min="23" max="24" width="0.25" customWidth="1"/>
    <col min="25" max="25" width="6" bestFit="1" customWidth="1"/>
    <col min="26" max="26" width="8.75" bestFit="1" customWidth="1"/>
    <col min="27" max="28" width="0.5" customWidth="1"/>
    <col min="29" max="30" width="6.25" customWidth="1"/>
    <col min="31" max="40" width="1.125" customWidth="1"/>
    <col min="41" max="42" width="3.125" style="1" bestFit="1" customWidth="1"/>
    <col min="43" max="43" width="6.5" bestFit="1" customWidth="1"/>
    <col min="44" max="44" width="4.5" bestFit="1" customWidth="1"/>
    <col min="45" max="45" width="9" bestFit="1" customWidth="1"/>
    <col min="46" max="46" width="3.5" bestFit="1" customWidth="1"/>
    <col min="47" max="48" width="10.25" bestFit="1" customWidth="1"/>
    <col min="49" max="50" width="5.375" customWidth="1"/>
    <col min="51" max="51" width="3.5" style="1" bestFit="1" customWidth="1"/>
    <col min="52" max="52" width="10" bestFit="1" customWidth="1"/>
    <col min="53" max="53" width="9.625" style="13" bestFit="1" customWidth="1"/>
    <col min="54" max="54" width="3.5" bestFit="1" customWidth="1"/>
    <col min="55" max="55" width="6" customWidth="1"/>
    <col min="56" max="62" width="0.625" customWidth="1"/>
    <col min="63" max="63" width="0.625" style="1" customWidth="1"/>
    <col min="64" max="65" width="0.625" customWidth="1"/>
    <col min="66" max="66" width="0.625" style="1" customWidth="1"/>
    <col min="67" max="67" width="0.625" customWidth="1"/>
    <col min="68" max="69" width="16.625" customWidth="1"/>
    <col min="70" max="70" width="11.625" customWidth="1"/>
    <col min="71" max="71" width="5.375" bestFit="1" customWidth="1"/>
    <col min="72" max="73" width="0.25" customWidth="1"/>
    <col min="74" max="74" width="4.5" bestFit="1" customWidth="1"/>
    <col min="75" max="75" width="3.5" bestFit="1" customWidth="1"/>
    <col min="76" max="77" width="3.125" bestFit="1" customWidth="1"/>
    <col min="78" max="78" width="5.375" style="1" bestFit="1" customWidth="1"/>
    <col min="79" max="93" width="2.875" customWidth="1"/>
    <col min="94" max="94" width="0.625" customWidth="1"/>
    <col min="95" max="95" width="4.75" bestFit="1" customWidth="1"/>
    <col min="96" max="96" width="9.5" bestFit="1" customWidth="1"/>
    <col min="97" max="97" width="2.875" style="159" bestFit="1" customWidth="1"/>
    <col min="98" max="98" width="3.25" style="159" customWidth="1"/>
    <col min="99" max="99" width="9.125" bestFit="1" customWidth="1"/>
    <col min="100" max="101" width="0.625" customWidth="1"/>
    <col min="102" max="102" width="3.375" bestFit="1" customWidth="1"/>
    <col min="103" max="103" width="2.75" bestFit="1" customWidth="1"/>
    <col min="104" max="104" width="2.75" style="1" bestFit="1" customWidth="1"/>
    <col min="105" max="105" width="2.5" style="1" bestFit="1" customWidth="1"/>
    <col min="106" max="106" width="2.75" style="1" bestFit="1" customWidth="1"/>
    <col min="107" max="107" width="2.375" style="1" customWidth="1"/>
    <col min="108" max="108" width="2.375" customWidth="1"/>
    <col min="109" max="109" width="3.625" bestFit="1" customWidth="1"/>
    <col min="110" max="110" width="2.375" customWidth="1"/>
    <col min="111" max="111" width="3.625" bestFit="1" customWidth="1"/>
    <col min="112" max="112" width="8" bestFit="1" customWidth="1"/>
  </cols>
  <sheetData>
    <row r="1" spans="2:97" ht="87" customHeight="1">
      <c r="B1" s="238" t="s">
        <v>109</v>
      </c>
      <c r="C1" s="239" t="s">
        <v>110</v>
      </c>
      <c r="D1" s="238" t="s">
        <v>460</v>
      </c>
      <c r="E1" s="294" t="s">
        <v>111</v>
      </c>
      <c r="F1" s="240" t="s">
        <v>112</v>
      </c>
      <c r="G1" s="240" t="s">
        <v>113</v>
      </c>
      <c r="H1" s="240" t="s">
        <v>114</v>
      </c>
      <c r="I1" s="241" t="s">
        <v>115</v>
      </c>
      <c r="J1" s="241" t="s">
        <v>116</v>
      </c>
      <c r="K1" s="240" t="s">
        <v>117</v>
      </c>
      <c r="L1" s="240" t="s">
        <v>118</v>
      </c>
      <c r="M1" s="240" t="s">
        <v>119</v>
      </c>
      <c r="N1" s="240" t="s">
        <v>71</v>
      </c>
      <c r="O1" s="241" t="s">
        <v>120</v>
      </c>
      <c r="P1" s="241" t="s">
        <v>69</v>
      </c>
      <c r="Q1" s="241" t="s">
        <v>121</v>
      </c>
      <c r="R1" s="241" t="s">
        <v>122</v>
      </c>
      <c r="S1" s="240" t="s">
        <v>123</v>
      </c>
      <c r="T1" s="240" t="s">
        <v>124</v>
      </c>
      <c r="U1" s="160" t="s">
        <v>125</v>
      </c>
      <c r="V1" s="160" t="s">
        <v>126</v>
      </c>
      <c r="W1" s="161" t="s">
        <v>127</v>
      </c>
      <c r="X1" s="161" t="s">
        <v>128</v>
      </c>
      <c r="Y1" s="242" t="s">
        <v>303</v>
      </c>
      <c r="Z1" s="242" t="s">
        <v>304</v>
      </c>
      <c r="AA1" s="242" t="s">
        <v>305</v>
      </c>
      <c r="AB1" s="242" t="s">
        <v>306</v>
      </c>
      <c r="AC1" s="243" t="s">
        <v>307</v>
      </c>
      <c r="AD1" s="243" t="s">
        <v>308</v>
      </c>
      <c r="AE1" s="243" t="s">
        <v>309</v>
      </c>
      <c r="AF1" s="243" t="s">
        <v>310</v>
      </c>
      <c r="AG1" s="241" t="s">
        <v>311</v>
      </c>
      <c r="AH1" s="240" t="s">
        <v>312</v>
      </c>
      <c r="AI1" s="241" t="s">
        <v>313</v>
      </c>
      <c r="AJ1" s="241" t="s">
        <v>314</v>
      </c>
      <c r="AK1" s="241" t="s">
        <v>315</v>
      </c>
      <c r="AL1" s="241" t="s">
        <v>316</v>
      </c>
      <c r="AM1" s="241" t="s">
        <v>317</v>
      </c>
      <c r="AN1" s="241" t="s">
        <v>318</v>
      </c>
      <c r="AO1" s="165" t="s">
        <v>470</v>
      </c>
      <c r="AP1" s="165" t="s">
        <v>471</v>
      </c>
      <c r="AQ1" s="242" t="s">
        <v>319</v>
      </c>
      <c r="AR1" s="242" t="s">
        <v>320</v>
      </c>
      <c r="AS1" s="242" t="s">
        <v>321</v>
      </c>
      <c r="AT1" s="242" t="s">
        <v>322</v>
      </c>
      <c r="AU1" s="242" t="s">
        <v>323</v>
      </c>
      <c r="AV1" s="242" t="s">
        <v>324</v>
      </c>
      <c r="AW1" s="242" t="s">
        <v>461</v>
      </c>
      <c r="AX1" s="242" t="s">
        <v>71</v>
      </c>
      <c r="AY1" s="244" t="s">
        <v>325</v>
      </c>
      <c r="AZ1" s="261" t="s">
        <v>326</v>
      </c>
      <c r="BA1" s="244" t="s">
        <v>327</v>
      </c>
      <c r="BB1" s="242" t="s">
        <v>328</v>
      </c>
      <c r="BC1" s="242" t="s">
        <v>329</v>
      </c>
      <c r="BD1" s="245" t="s">
        <v>330</v>
      </c>
      <c r="BE1" s="243" t="s">
        <v>319</v>
      </c>
      <c r="BF1" s="243" t="s">
        <v>320</v>
      </c>
      <c r="BG1" s="243" t="s">
        <v>321</v>
      </c>
      <c r="BH1" s="243" t="s">
        <v>322</v>
      </c>
      <c r="BI1" s="243" t="s">
        <v>323</v>
      </c>
      <c r="BJ1" s="243" t="s">
        <v>324</v>
      </c>
      <c r="BK1" s="246" t="s">
        <v>325</v>
      </c>
      <c r="BL1" s="243" t="s">
        <v>326</v>
      </c>
      <c r="BM1" s="243" t="s">
        <v>327</v>
      </c>
      <c r="BN1" s="246" t="s">
        <v>328</v>
      </c>
      <c r="BO1" s="243" t="s">
        <v>329</v>
      </c>
      <c r="BP1" s="238" t="s">
        <v>129</v>
      </c>
      <c r="BQ1" s="238" t="s">
        <v>144</v>
      </c>
      <c r="BR1" s="238" t="s">
        <v>130</v>
      </c>
      <c r="BS1" s="238" t="s">
        <v>131</v>
      </c>
      <c r="BT1" s="238"/>
      <c r="BU1" s="238"/>
      <c r="BV1" s="238" t="s">
        <v>132</v>
      </c>
      <c r="BW1" s="238" t="s">
        <v>516</v>
      </c>
      <c r="BX1" s="238" t="s">
        <v>517</v>
      </c>
      <c r="BY1" s="238"/>
      <c r="BZ1" s="238" t="s">
        <v>133</v>
      </c>
      <c r="CA1" s="239" t="s">
        <v>134</v>
      </c>
      <c r="CB1" s="247" t="s">
        <v>135</v>
      </c>
      <c r="CC1" s="247" t="s">
        <v>136</v>
      </c>
      <c r="CD1" s="247" t="s">
        <v>243</v>
      </c>
      <c r="CE1" s="247" t="s">
        <v>244</v>
      </c>
      <c r="CF1" s="247" t="s">
        <v>137</v>
      </c>
      <c r="CG1" s="247" t="s">
        <v>138</v>
      </c>
      <c r="CH1" s="247" t="s">
        <v>139</v>
      </c>
      <c r="CI1" s="248"/>
      <c r="CJ1" s="247" t="s">
        <v>140</v>
      </c>
      <c r="CK1" s="247" t="s">
        <v>141</v>
      </c>
      <c r="CL1" s="247" t="s">
        <v>142</v>
      </c>
      <c r="CM1" s="247" t="s">
        <v>143</v>
      </c>
      <c r="CN1" s="247" t="s">
        <v>248</v>
      </c>
      <c r="CO1" s="247" t="s">
        <v>249</v>
      </c>
      <c r="CP1" s="9"/>
      <c r="CQ1" s="9"/>
      <c r="CR1" s="10"/>
      <c r="CS1" s="162"/>
    </row>
    <row r="2" spans="2:97">
      <c r="B2" t="str">
        <f>IF(競技者データ入力シート!$S$2="","",競技者データ入力シート!$S$2)</f>
        <v/>
      </c>
      <c r="C2" t="str">
        <f>IF(競技者データ入力シート!$D8="","",競技者データ入力シート!$V$2)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ASC(IF(競技者データ入力シート!R8="","",競技者データ入力シート!R8))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t="str">
        <f>IF($O2="","",IF($O2="男",IFERROR(VLOOKUP(競技者データ入力シート!AA8,データ!$B$2:$C$101,2,FALSE),""),IF($O2="女",IFERROR(VLOOKUP(競技者データ入力シート!AA8,データ!$F$2:$G$101,2,FALSE),""))))</f>
        <v/>
      </c>
      <c r="AD2" t="str">
        <f>ASC(IF(競技者データ入力シート!AB8="","",競技者データ入力シート!AB8))</f>
        <v/>
      </c>
      <c r="AG2" s="1"/>
      <c r="AO2" s="1" t="str">
        <f>IF(競技者データ入力シート!$AD8="","",競技者データ入力シート!$AD8)</f>
        <v/>
      </c>
      <c r="AQ2" s="13" t="str">
        <f>IF(競技者データ入力シート!$AD8="","",VLOOKUP(AC2&amp;AO2,$CQ$2:$CR$9,2))</f>
        <v/>
      </c>
      <c r="AR2" s="13" t="str">
        <f>IF(競技者データ入力シート!$AD8="","",B2)</f>
        <v/>
      </c>
      <c r="AS2" s="13" t="str">
        <f>IF(競技者データ入力シート!$AD8="","",C2&amp;AO2)</f>
        <v/>
      </c>
      <c r="AT2" s="13"/>
      <c r="AU2" s="13" t="str">
        <f>IF(競技者データ入力シート!$AD8="","",C2&amp;AO2)</f>
        <v/>
      </c>
      <c r="AV2" s="13" t="str">
        <f>IF(競技者データ入力シート!$AD8="","",C2&amp;AO2)</f>
        <v/>
      </c>
      <c r="AW2" s="13"/>
      <c r="AX2" s="13" t="str">
        <f>IF(競技者データ入力シート!$AD8="","",競技者データ入力シート!$P8)</f>
        <v/>
      </c>
      <c r="AY2" s="1" t="str">
        <f>IF(競技者データ入力シート!AD8="","",COUNTIF($AQ$2:AQ2,AQ2))</f>
        <v/>
      </c>
      <c r="AZ2" s="13" t="str">
        <f>IF($AO2="","",E2)</f>
        <v/>
      </c>
      <c r="BA2" s="13" t="str">
        <f>IF($AO2="","",J2)</f>
        <v/>
      </c>
      <c r="BB2" s="13" t="str">
        <f>IF($AO2="","",AC2)</f>
        <v/>
      </c>
      <c r="BC2" s="13" t="str">
        <f>IF($AO2="","",AD2)</f>
        <v/>
      </c>
      <c r="BE2" s="13"/>
      <c r="BF2" s="13"/>
      <c r="BG2" s="13"/>
      <c r="BH2" s="13"/>
      <c r="BI2" s="13"/>
      <c r="BJ2" s="13"/>
      <c r="BK2" s="13"/>
      <c r="BL2" s="13"/>
      <c r="BM2" s="13"/>
      <c r="BO2" s="13"/>
      <c r="BP2" t="str">
        <f>IF(U2="","",(VLOOKUP($U2,データ!$P$2:$Q$41,2,FALSE)))</f>
        <v/>
      </c>
      <c r="BQ2" t="str">
        <f>IF(Y2="","",VLOOKUP(Y2,データ!$P$2:$Q$41,2,FALSE))</f>
        <v/>
      </c>
      <c r="BV2" t="str">
        <f>ASC(IF(競技者データ入力シート!S2="","",競技者データ入力シート!S2))</f>
        <v/>
      </c>
      <c r="BW2">
        <f>'大会申込一覧表(印刷して提出)'!N11</f>
        <v>0</v>
      </c>
      <c r="BX2">
        <f>'大会申込一覧表(印刷して提出)'!O11</f>
        <v>0</v>
      </c>
      <c r="BZ2" s="1">
        <f>IF('大会申込一覧表(印刷して提出)'!L5="","",(VLOOKUP('大会申込一覧表(印刷して提出)'!L5,データ!$J$2:$K$48,2,FALSE)))</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IF('大会申込一覧表(印刷して提出)'!D10="","",'大会申込一覧表(印刷して提出)'!D10)</f>
        <v/>
      </c>
      <c r="CK2" t="str">
        <f>IF('大会申込一覧表(印刷して提出)'!H10="","",'大会申込一覧表(印刷して提出)'!H10)</f>
        <v/>
      </c>
      <c r="CL2" t="str">
        <f>IF('大会申込一覧表(印刷して提出)'!D11="","",'大会申込一覧表(印刷して提出)'!D11)</f>
        <v/>
      </c>
      <c r="CM2" t="str">
        <f>IF('大会申込一覧表(印刷して提出)'!H11="","",'大会申込一覧表(印刷して提出)'!H11)</f>
        <v/>
      </c>
      <c r="CN2" t="str">
        <f>IF('大会申込一覧表(印刷して提出)'!D12="","",'大会申込一覧表(印刷して提出)'!D12)</f>
        <v/>
      </c>
      <c r="CO2" t="str">
        <f>IF('大会申込一覧表(印刷して提出)'!H12="","",'大会申込一覧表(印刷して提出)'!H12)</f>
        <v/>
      </c>
      <c r="CQ2" t="s">
        <v>462</v>
      </c>
      <c r="CR2" t="e">
        <f>$B$2*100+1</f>
        <v>#VALUE!</v>
      </c>
    </row>
    <row r="3" spans="2:97">
      <c r="B3" t="str">
        <f>IF(競技者データ入力シート!$S$2="","",競技者データ入力シート!$S$2)</f>
        <v/>
      </c>
      <c r="C3" t="str">
        <f>IF(競技者データ入力シート!$D9="","",競技者データ入力シート!$V$2)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t="str">
        <f>IF($O3="","",IF($O3="男",IFERROR(VLOOKUP(競技者データ入力シート!AA9,データ!$B$2:$C$101,2,FALSE),""),IF($O3="女",IFERROR(VLOOKUP(競技者データ入力シート!AA9,データ!$F$2:$G$101,2,FALSE),""))))</f>
        <v/>
      </c>
      <c r="AD3" t="str">
        <f>ASC(IF(競技者データ入力シート!AB9="","",競技者データ入力シート!AB9))</f>
        <v/>
      </c>
      <c r="AG3" s="1"/>
      <c r="AO3" s="1" t="str">
        <f>IF(競技者データ入力シート!$AD9="","",競技者データ入力シート!$AD9)</f>
        <v/>
      </c>
      <c r="AQ3" s="13" t="str">
        <f>IF(競技者データ入力シート!$AD9="","",VLOOKUP(AC3&amp;AO3,$CQ$2:$CR$9,2))</f>
        <v/>
      </c>
      <c r="AR3" s="13" t="str">
        <f>IF(競技者データ入力シート!$AD9="","",B3)</f>
        <v/>
      </c>
      <c r="AS3" s="13" t="str">
        <f>IF(競技者データ入力シート!$AD9="","",C3&amp;AO3)</f>
        <v/>
      </c>
      <c r="AT3" s="13"/>
      <c r="AU3" s="13" t="str">
        <f>IF(競技者データ入力シート!$AD9="","",C3&amp;AO3)</f>
        <v/>
      </c>
      <c r="AV3" s="13" t="str">
        <f>IF(競技者データ入力シート!$AD9="","",C3&amp;AO3)</f>
        <v/>
      </c>
      <c r="AW3" s="13"/>
      <c r="AX3" s="13" t="str">
        <f>IF(競技者データ入力シート!$AD9="","",競技者データ入力シート!$P9)</f>
        <v/>
      </c>
      <c r="AY3" s="1" t="str">
        <f>IF(競技者データ入力シート!AD9="","",COUNTIF($AQ$2:AQ3,AQ3))</f>
        <v/>
      </c>
      <c r="AZ3" s="13" t="str">
        <f t="shared" ref="AZ3:AZ52" si="1">IF($AO3="","",E3)</f>
        <v/>
      </c>
      <c r="BA3" s="13" t="str">
        <f t="shared" ref="BA3:BA52" si="2">IF($AO3="","",J3)</f>
        <v/>
      </c>
      <c r="BB3" s="13" t="str">
        <f t="shared" ref="BB3:BB52" si="3">IF($AO3="","",AC3)</f>
        <v/>
      </c>
      <c r="BC3" s="13" t="str">
        <f t="shared" ref="BC3:BC52" si="4">IF($AO3="","",AD3)</f>
        <v/>
      </c>
      <c r="BE3" s="13"/>
      <c r="BF3" s="13"/>
      <c r="BG3" s="13"/>
      <c r="BH3" s="13"/>
      <c r="BI3" s="13"/>
      <c r="BJ3" s="13"/>
      <c r="BK3" s="13"/>
      <c r="BL3" s="13"/>
      <c r="BM3" s="13"/>
      <c r="BO3" s="13"/>
      <c r="BP3" t="str">
        <f>IF(U3="","",(VLOOKUP($U3,データ!$P$2:$Q$41,2,FALSE)))</f>
        <v/>
      </c>
      <c r="BQ3" t="str">
        <f>IF(Y3="","",VLOOKUP(Y3,データ!$P$2:$Q$41,2,FALSE))</f>
        <v/>
      </c>
      <c r="CQ3" t="s">
        <v>463</v>
      </c>
      <c r="CR3" t="e">
        <f>$B$2*100+2</f>
        <v>#VALUE!</v>
      </c>
    </row>
    <row r="4" spans="2:97">
      <c r="B4" t="str">
        <f>IF(競技者データ入力シート!$S$2="","",競技者データ入力シート!$S$2)</f>
        <v/>
      </c>
      <c r="C4" t="str">
        <f>IF(競技者データ入力シート!$D10="","",競技者データ入力シート!$V$2)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t="str">
        <f>ASC(IF(競技者データ入力シート!AB10="","",競技者データ入力シート!AB10))</f>
        <v/>
      </c>
      <c r="AG4" s="1"/>
      <c r="AO4" s="1" t="str">
        <f>IF(競技者データ入力シート!$AD10="","",競技者データ入力シート!$AD10)</f>
        <v/>
      </c>
      <c r="AQ4" s="13" t="str">
        <f>IF(競技者データ入力シート!$AD10="","",VLOOKUP(AC4&amp;AO4,$CQ$2:$CR$9,2))</f>
        <v/>
      </c>
      <c r="AR4" s="13" t="str">
        <f>IF(競技者データ入力シート!$AD10="","",B4)</f>
        <v/>
      </c>
      <c r="AS4" s="13" t="str">
        <f>IF(競技者データ入力シート!$AD10="","",C4&amp;AO4)</f>
        <v/>
      </c>
      <c r="AT4" s="13"/>
      <c r="AU4" s="13" t="str">
        <f>IF(競技者データ入力シート!$AD10="","",C4&amp;AO4)</f>
        <v/>
      </c>
      <c r="AV4" s="13" t="str">
        <f>IF(競技者データ入力シート!$AD10="","",C4&amp;AO4)</f>
        <v/>
      </c>
      <c r="AW4" s="13"/>
      <c r="AX4" s="13" t="str">
        <f>IF(競技者データ入力シート!$AD10="","",競技者データ入力シート!$P10)</f>
        <v/>
      </c>
      <c r="AY4" s="1" t="str">
        <f>IF(競技者データ入力シート!AD10="","",COUNTIF($AQ$2:AQ4,AQ4))</f>
        <v/>
      </c>
      <c r="AZ4" s="13" t="str">
        <f t="shared" si="1"/>
        <v/>
      </c>
      <c r="BA4" s="13" t="str">
        <f t="shared" si="2"/>
        <v/>
      </c>
      <c r="BB4" s="13" t="str">
        <f t="shared" si="3"/>
        <v/>
      </c>
      <c r="BC4" s="13" t="str">
        <f t="shared" si="4"/>
        <v/>
      </c>
      <c r="BE4" s="13"/>
      <c r="BF4" s="13"/>
      <c r="BG4" s="13"/>
      <c r="BH4" s="13"/>
      <c r="BI4" s="13"/>
      <c r="BJ4" s="13"/>
      <c r="BK4" s="13"/>
      <c r="BL4" s="13"/>
      <c r="BM4" s="13"/>
      <c r="BO4" s="13"/>
      <c r="BP4" t="str">
        <f>IF(U4="","",(VLOOKUP($U4,データ!$P$2:$Q$41,2,FALSE)))</f>
        <v/>
      </c>
      <c r="BQ4" t="str">
        <f>IF(Y4="","",VLOOKUP(Y4,データ!$P$2:$Q$41,2,FALSE))</f>
        <v/>
      </c>
      <c r="CQ4" t="s">
        <v>464</v>
      </c>
      <c r="CR4" t="e">
        <f>$B$2*100+3</f>
        <v>#VALUE!</v>
      </c>
    </row>
    <row r="5" spans="2:97">
      <c r="B5" t="str">
        <f>IF(競技者データ入力シート!$S$2="","",競技者データ入力シート!$S$2)</f>
        <v/>
      </c>
      <c r="C5" t="str">
        <f>IF(競技者データ入力シート!$D11="","",競技者データ入力シート!$V$2)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t="str">
        <f>ASC(IF(競技者データ入力シート!AB11="","",競技者データ入力シート!AB11))</f>
        <v/>
      </c>
      <c r="AG5" s="1"/>
      <c r="AO5" s="1" t="str">
        <f>IF(競技者データ入力シート!$AD11="","",競技者データ入力シート!$AD11)</f>
        <v/>
      </c>
      <c r="AQ5" s="13" t="str">
        <f>IF(競技者データ入力シート!$AD11="","",VLOOKUP(AC5&amp;AO5,$CQ$2:$CR$9,2))</f>
        <v/>
      </c>
      <c r="AR5" s="13" t="str">
        <f>IF(競技者データ入力シート!$AD11="","",B5)</f>
        <v/>
      </c>
      <c r="AS5" s="13" t="str">
        <f>IF(競技者データ入力シート!$AD11="","",C5&amp;AO5)</f>
        <v/>
      </c>
      <c r="AT5" s="13"/>
      <c r="AU5" s="13" t="str">
        <f>IF(競技者データ入力シート!$AD11="","",C5&amp;AO5)</f>
        <v/>
      </c>
      <c r="AV5" s="13" t="str">
        <f>IF(競技者データ入力シート!$AD11="","",C5&amp;AO5)</f>
        <v/>
      </c>
      <c r="AW5" s="13"/>
      <c r="AX5" s="13" t="str">
        <f>IF(競技者データ入力シート!$AD11="","",競技者データ入力シート!$P11)</f>
        <v/>
      </c>
      <c r="AY5" s="1" t="str">
        <f>IF(競技者データ入力シート!AD11="","",COUNTIF($AQ$2:AQ5,AQ5))</f>
        <v/>
      </c>
      <c r="AZ5" s="13" t="str">
        <f t="shared" si="1"/>
        <v/>
      </c>
      <c r="BA5" s="13" t="str">
        <f t="shared" si="2"/>
        <v/>
      </c>
      <c r="BB5" s="13" t="str">
        <f t="shared" si="3"/>
        <v/>
      </c>
      <c r="BC5" s="13" t="str">
        <f t="shared" si="4"/>
        <v/>
      </c>
      <c r="BE5" s="13"/>
      <c r="BF5" s="13"/>
      <c r="BG5" s="13"/>
      <c r="BH5" s="13"/>
      <c r="BI5" s="13"/>
      <c r="BJ5" s="13"/>
      <c r="BK5" s="13"/>
      <c r="BL5" s="13"/>
      <c r="BM5" s="13"/>
      <c r="BO5" s="13"/>
      <c r="BP5" t="str">
        <f>IF(U5="","",(VLOOKUP($U5,データ!$P$2:$Q$41,2,FALSE)))</f>
        <v/>
      </c>
      <c r="BQ5" t="str">
        <f>IF(Y5="","",VLOOKUP(Y5,データ!$P$2:$Q$41,2,FALSE))</f>
        <v/>
      </c>
      <c r="CJ5" s="159"/>
      <c r="CQ5" t="s">
        <v>465</v>
      </c>
      <c r="CR5" t="e">
        <f>$B$2*100+4</f>
        <v>#VALUE!</v>
      </c>
    </row>
    <row r="6" spans="2:97">
      <c r="B6" t="str">
        <f>IF(競技者データ入力シート!$S$2="","",競技者データ入力シート!$S$2)</f>
        <v/>
      </c>
      <c r="C6" t="str">
        <f>IF(競技者データ入力シート!$D12="","",競技者データ入力シート!$V$2)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t="str">
        <f>ASC(IF(競技者データ入力シート!AB12="","",競技者データ入力シート!AB12))</f>
        <v/>
      </c>
      <c r="AG6" s="1"/>
      <c r="AO6" s="1" t="str">
        <f>IF(競技者データ入力シート!$AD12="","",競技者データ入力シート!$AD12)</f>
        <v/>
      </c>
      <c r="AQ6" s="13" t="str">
        <f>IF(競技者データ入力シート!$AD12="","",VLOOKUP(AC6&amp;AO6,$CQ$2:$CR$9,2))</f>
        <v/>
      </c>
      <c r="AR6" s="13" t="str">
        <f>IF(競技者データ入力シート!$AD12="","",B6)</f>
        <v/>
      </c>
      <c r="AS6" s="13" t="str">
        <f>IF(競技者データ入力シート!$AD12="","",C6&amp;AO6)</f>
        <v/>
      </c>
      <c r="AT6" s="13"/>
      <c r="AU6" s="13" t="str">
        <f>IF(競技者データ入力シート!$AD12="","",C6&amp;AO6)</f>
        <v/>
      </c>
      <c r="AV6" s="13" t="str">
        <f>IF(競技者データ入力シート!$AD12="","",C6&amp;AO6)</f>
        <v/>
      </c>
      <c r="AW6" s="13"/>
      <c r="AX6" s="13" t="str">
        <f>IF(競技者データ入力シート!$AD12="","",競技者データ入力シート!$P12)</f>
        <v/>
      </c>
      <c r="AY6" s="1" t="str">
        <f>IF(競技者データ入力シート!AD12="","",COUNTIF($AQ$2:AQ6,AQ6))</f>
        <v/>
      </c>
      <c r="AZ6" s="13" t="str">
        <f t="shared" si="1"/>
        <v/>
      </c>
      <c r="BA6" s="13" t="str">
        <f t="shared" si="2"/>
        <v/>
      </c>
      <c r="BB6" s="13" t="str">
        <f t="shared" si="3"/>
        <v/>
      </c>
      <c r="BC6" s="13" t="str">
        <f t="shared" si="4"/>
        <v/>
      </c>
      <c r="BE6" s="13"/>
      <c r="BF6" s="13"/>
      <c r="BG6" s="13"/>
      <c r="BH6" s="13"/>
      <c r="BI6" s="13"/>
      <c r="BJ6" s="13"/>
      <c r="BK6" s="13"/>
      <c r="BL6" s="13"/>
      <c r="BM6" s="13"/>
      <c r="BO6" s="13"/>
      <c r="BP6" t="str">
        <f>IF(U6="","",(VLOOKUP($U6,データ!$P$2:$Q$41,2,FALSE)))</f>
        <v/>
      </c>
      <c r="BQ6" t="str">
        <f>IF(Y6="","",VLOOKUP(Y6,データ!$P$2:$Q$41,2,FALSE))</f>
        <v/>
      </c>
      <c r="CJ6" s="159"/>
      <c r="CQ6" t="s">
        <v>466</v>
      </c>
      <c r="CR6" t="e">
        <f>$B$2*100+5</f>
        <v>#VALUE!</v>
      </c>
    </row>
    <row r="7" spans="2:97">
      <c r="B7" t="str">
        <f>IF(競技者データ入力シート!$S$2="","",競技者データ入力シート!$S$2)</f>
        <v/>
      </c>
      <c r="C7" t="str">
        <f>IF(競技者データ入力シート!$D13="","",競技者データ入力シート!$V$2)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t="str">
        <f>ASC(IF(競技者データ入力シート!AB13="","",競技者データ入力シート!AB13))</f>
        <v/>
      </c>
      <c r="AG7" s="1"/>
      <c r="AO7" s="1" t="str">
        <f>IF(競技者データ入力シート!$AD13="","",競技者データ入力シート!$AD13)</f>
        <v/>
      </c>
      <c r="AQ7" s="13" t="str">
        <f>IF(競技者データ入力シート!$AD13="","",VLOOKUP(AC7&amp;AO7,$CQ$2:$CR$9,2))</f>
        <v/>
      </c>
      <c r="AR7" s="13" t="str">
        <f>IF(競技者データ入力シート!$AD13="","",B7)</f>
        <v/>
      </c>
      <c r="AS7" s="13" t="str">
        <f>IF(競技者データ入力シート!$AD13="","",C7&amp;AO7)</f>
        <v/>
      </c>
      <c r="AT7" s="13"/>
      <c r="AU7" s="13" t="str">
        <f>IF(競技者データ入力シート!$AD13="","",C7&amp;AO7)</f>
        <v/>
      </c>
      <c r="AV7" s="13" t="str">
        <f>IF(競技者データ入力シート!$AD13="","",C7&amp;AO7)</f>
        <v/>
      </c>
      <c r="AW7" s="13"/>
      <c r="AX7" s="13" t="str">
        <f>IF(競技者データ入力シート!$AD13="","",競技者データ入力シート!$P13)</f>
        <v/>
      </c>
      <c r="AY7" s="1" t="str">
        <f>IF(競技者データ入力シート!AD13="","",COUNTIF($AQ$2:AQ7,AQ7))</f>
        <v/>
      </c>
      <c r="AZ7" s="13" t="str">
        <f t="shared" si="1"/>
        <v/>
      </c>
      <c r="BA7" s="13" t="str">
        <f t="shared" si="2"/>
        <v/>
      </c>
      <c r="BB7" s="13" t="str">
        <f t="shared" si="3"/>
        <v/>
      </c>
      <c r="BC7" s="13" t="str">
        <f t="shared" si="4"/>
        <v/>
      </c>
      <c r="BE7" s="13"/>
      <c r="BF7" s="13"/>
      <c r="BG7" s="13"/>
      <c r="BH7" s="13"/>
      <c r="BI7" s="13"/>
      <c r="BJ7" s="13"/>
      <c r="BK7" s="13"/>
      <c r="BL7" s="13"/>
      <c r="BM7" s="13"/>
      <c r="BO7" s="13"/>
      <c r="BP7" t="str">
        <f>IF(U7="","",(VLOOKUP($U7,データ!$P$2:$Q$41,2,FALSE)))</f>
        <v/>
      </c>
      <c r="BQ7" t="str">
        <f>IF(Y7="","",VLOOKUP(Y7,データ!$P$2:$Q$41,2,FALSE))</f>
        <v/>
      </c>
      <c r="CJ7" s="159"/>
      <c r="CQ7" t="s">
        <v>467</v>
      </c>
      <c r="CR7" t="e">
        <f>$B$2*100+6</f>
        <v>#VALUE!</v>
      </c>
    </row>
    <row r="8" spans="2:97">
      <c r="B8" t="str">
        <f>IF(競技者データ入力シート!$S$2="","",競技者データ入力シート!$S$2)</f>
        <v/>
      </c>
      <c r="C8" t="str">
        <f>IF(競技者データ入力シート!$D14="","",競技者データ入力シート!$V$2)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t="str">
        <f>ASC(IF(競技者データ入力シート!AB14="","",競技者データ入力シート!AB14))</f>
        <v/>
      </c>
      <c r="AG8" s="1"/>
      <c r="AO8" s="1" t="str">
        <f>IF(競技者データ入力シート!$AD14="","",競技者データ入力シート!$AD14)</f>
        <v/>
      </c>
      <c r="AQ8" s="13" t="str">
        <f>IF(競技者データ入力シート!$AD14="","",VLOOKUP(AC8&amp;AO8,$CQ$2:$CR$9,2))</f>
        <v/>
      </c>
      <c r="AR8" s="13" t="str">
        <f>IF(競技者データ入力シート!$AD14="","",B8)</f>
        <v/>
      </c>
      <c r="AS8" s="13" t="str">
        <f>IF(競技者データ入力シート!$AD14="","",C8&amp;AO8)</f>
        <v/>
      </c>
      <c r="AT8" s="13"/>
      <c r="AU8" s="13" t="str">
        <f>IF(競技者データ入力シート!$AD14="","",C8&amp;AO8)</f>
        <v/>
      </c>
      <c r="AV8" s="13" t="str">
        <f>IF(競技者データ入力シート!$AD14="","",C8&amp;AO8)</f>
        <v/>
      </c>
      <c r="AW8" s="13"/>
      <c r="AX8" s="13" t="str">
        <f>IF(競技者データ入力シート!$AD14="","",競技者データ入力シート!$P14)</f>
        <v/>
      </c>
      <c r="AY8" s="1" t="str">
        <f>IF(競技者データ入力シート!AD14="","",COUNTIF($AQ$2:AQ8,AQ8))</f>
        <v/>
      </c>
      <c r="AZ8" s="13" t="str">
        <f t="shared" si="1"/>
        <v/>
      </c>
      <c r="BA8" s="13" t="str">
        <f t="shared" si="2"/>
        <v/>
      </c>
      <c r="BB8" s="13" t="str">
        <f t="shared" si="3"/>
        <v/>
      </c>
      <c r="BC8" s="13" t="str">
        <f t="shared" si="4"/>
        <v/>
      </c>
      <c r="BE8" s="13"/>
      <c r="BF8" s="13"/>
      <c r="BG8" s="13"/>
      <c r="BH8" s="13"/>
      <c r="BI8" s="13"/>
      <c r="BJ8" s="13"/>
      <c r="BK8" s="13"/>
      <c r="BL8" s="13"/>
      <c r="BM8" s="13"/>
      <c r="BO8" s="13"/>
      <c r="BP8" t="str">
        <f>IF(U8="","",(VLOOKUP($U8,データ!$P$2:$Q$41,2,FALSE)))</f>
        <v/>
      </c>
      <c r="BQ8" t="str">
        <f>IF(Y8="","",VLOOKUP(Y8,データ!$P$2:$Q$41,2,FALSE))</f>
        <v/>
      </c>
      <c r="CJ8" s="159"/>
      <c r="CQ8" t="s">
        <v>468</v>
      </c>
      <c r="CR8" t="e">
        <f>$B$2*100+7</f>
        <v>#VALUE!</v>
      </c>
    </row>
    <row r="9" spans="2:97">
      <c r="B9" t="str">
        <f>IF(競技者データ入力シート!$S$2="","",競技者データ入力シート!$S$2)</f>
        <v/>
      </c>
      <c r="C9" t="str">
        <f>IF(競技者データ入力シート!$D15="","",競技者データ入力シート!$V$2)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159"/>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t="str">
        <f>ASC(IF(競技者データ入力シート!AB15="","",競技者データ入力シート!AB15))</f>
        <v/>
      </c>
      <c r="AG9" s="1"/>
      <c r="AO9" s="1" t="str">
        <f>IF(競技者データ入力シート!$AD15="","",競技者データ入力シート!$AD15)</f>
        <v/>
      </c>
      <c r="AQ9" s="13" t="str">
        <f>IF(競技者データ入力シート!$AD15="","",VLOOKUP(AC9&amp;AO9,$CQ$2:$CR$9,2))</f>
        <v/>
      </c>
      <c r="AR9" s="13" t="str">
        <f>IF(競技者データ入力シート!$AD15="","",B9)</f>
        <v/>
      </c>
      <c r="AS9" s="13" t="str">
        <f>IF(競技者データ入力シート!$AD15="","",C9&amp;AO9)</f>
        <v/>
      </c>
      <c r="AT9" s="13"/>
      <c r="AU9" s="13" t="str">
        <f>IF(競技者データ入力シート!$AD15="","",C9&amp;AO9)</f>
        <v/>
      </c>
      <c r="AV9" s="13" t="str">
        <f>IF(競技者データ入力シート!$AD15="","",C9&amp;AO9)</f>
        <v/>
      </c>
      <c r="AW9" s="13"/>
      <c r="AX9" s="13" t="str">
        <f>IF(競技者データ入力シート!$AD15="","",競技者データ入力シート!$P15)</f>
        <v/>
      </c>
      <c r="AY9" s="1" t="str">
        <f>IF(競技者データ入力シート!AD15="","",COUNTIF($AQ$2:AQ9,AQ9))</f>
        <v/>
      </c>
      <c r="AZ9" s="13" t="str">
        <f t="shared" si="1"/>
        <v/>
      </c>
      <c r="BA9" s="13" t="str">
        <f t="shared" si="2"/>
        <v/>
      </c>
      <c r="BB9" s="13" t="str">
        <f t="shared" si="3"/>
        <v/>
      </c>
      <c r="BC9" s="13" t="str">
        <f t="shared" si="4"/>
        <v/>
      </c>
      <c r="BE9" s="13"/>
      <c r="BF9" s="13"/>
      <c r="BG9" s="13"/>
      <c r="BH9" s="13"/>
      <c r="BI9" s="13"/>
      <c r="BJ9" s="13"/>
      <c r="BK9" s="13"/>
      <c r="BL9" s="13"/>
      <c r="BM9" s="13"/>
      <c r="BO9" s="13"/>
      <c r="BP9" t="str">
        <f>IF(U9="","",(VLOOKUP($U9,データ!$P$2:$Q$41,2,FALSE)))</f>
        <v/>
      </c>
      <c r="BQ9" t="str">
        <f>IF(Y9="","",VLOOKUP(Y9,データ!$P$2:$Q$41,2,FALSE))</f>
        <v/>
      </c>
      <c r="CJ9" s="159"/>
      <c r="CQ9" t="s">
        <v>469</v>
      </c>
      <c r="CR9" t="e">
        <f>$B$2*100+8</f>
        <v>#VALUE!</v>
      </c>
    </row>
    <row r="10" spans="2:97">
      <c r="B10" t="str">
        <f>IF(競技者データ入力シート!$S$2="","",競技者データ入力シート!$S$2)</f>
        <v/>
      </c>
      <c r="C10" t="str">
        <f>IF(競技者データ入力シート!$D16="","",競技者データ入力シート!$V$2)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t="str">
        <f>ASC(IF(競技者データ入力シート!AB16="","",競技者データ入力シート!AB16))</f>
        <v/>
      </c>
      <c r="AG10" s="1"/>
      <c r="AO10" s="1" t="str">
        <f>IF(競技者データ入力シート!$AD16="","",競技者データ入力シート!$AD16)</f>
        <v/>
      </c>
      <c r="AQ10" s="13" t="str">
        <f>IF(競技者データ入力シート!$AD16="","",VLOOKUP(AC10&amp;AO10,$CQ$2:$CR$9,2))</f>
        <v/>
      </c>
      <c r="AR10" s="13" t="str">
        <f>IF(競技者データ入力シート!$AD16="","",B10)</f>
        <v/>
      </c>
      <c r="AS10" s="13" t="str">
        <f>IF(競技者データ入力シート!$AD16="","",C10&amp;AO10)</f>
        <v/>
      </c>
      <c r="AT10" s="13"/>
      <c r="AU10" s="13" t="str">
        <f>IF(競技者データ入力シート!$AD16="","",C10&amp;AO10)</f>
        <v/>
      </c>
      <c r="AV10" s="13" t="str">
        <f>IF(競技者データ入力シート!$AD16="","",C10&amp;AO10)</f>
        <v/>
      </c>
      <c r="AW10" s="13"/>
      <c r="AX10" s="13" t="str">
        <f>IF(競技者データ入力シート!$AD16="","",競技者データ入力シート!$P16)</f>
        <v/>
      </c>
      <c r="AY10" s="1" t="str">
        <f>IF(競技者データ入力シート!AD16="","",COUNTIF($AQ$2:AQ10,AQ10))</f>
        <v/>
      </c>
      <c r="AZ10" s="13" t="str">
        <f t="shared" si="1"/>
        <v/>
      </c>
      <c r="BA10" s="13" t="str">
        <f t="shared" si="2"/>
        <v/>
      </c>
      <c r="BB10" s="13" t="str">
        <f t="shared" si="3"/>
        <v/>
      </c>
      <c r="BC10" s="13" t="str">
        <f t="shared" si="4"/>
        <v/>
      </c>
      <c r="BE10" s="13"/>
      <c r="BF10" s="13"/>
      <c r="BG10" s="13"/>
      <c r="BH10" s="13"/>
      <c r="BI10" s="13"/>
      <c r="BJ10" s="13"/>
      <c r="BK10" s="13"/>
      <c r="BL10" s="13"/>
      <c r="BM10" s="13"/>
      <c r="BO10" s="13"/>
      <c r="BP10" t="str">
        <f>IF(U10="","",(VLOOKUP($U10,データ!$P$2:$Q$41,2,FALSE)))</f>
        <v/>
      </c>
      <c r="BQ10" t="str">
        <f>IF(Y10="","",VLOOKUP(Y10,データ!$P$2:$Q$41,2,FALSE))</f>
        <v/>
      </c>
      <c r="CJ10" s="159"/>
    </row>
    <row r="11" spans="2:97">
      <c r="B11" t="str">
        <f>IF(競技者データ入力シート!$S$2="","",競技者データ入力シート!$S$2)</f>
        <v/>
      </c>
      <c r="C11" t="str">
        <f>IF(競技者データ入力シート!$D17="","",競技者データ入力シート!$V$2)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t="str">
        <f>ASC(IF(競技者データ入力シート!AB17="","",競技者データ入力シート!AB17))</f>
        <v/>
      </c>
      <c r="AG11" s="1"/>
      <c r="AO11" s="1" t="str">
        <f>IF(競技者データ入力シート!$AD17="","",競技者データ入力シート!$AD17)</f>
        <v/>
      </c>
      <c r="AQ11" s="13" t="str">
        <f>IF(競技者データ入力シート!$AD17="","",VLOOKUP(AC11&amp;AO11,$CQ$2:$CR$9,2))</f>
        <v/>
      </c>
      <c r="AR11" s="13" t="str">
        <f>IF(競技者データ入力シート!$AD17="","",B11)</f>
        <v/>
      </c>
      <c r="AS11" s="13" t="str">
        <f>IF(競技者データ入力シート!$AD17="","",C11&amp;AO11)</f>
        <v/>
      </c>
      <c r="AT11" s="13"/>
      <c r="AU11" s="13" t="str">
        <f>IF(競技者データ入力シート!$AD17="","",C11&amp;AO11)</f>
        <v/>
      </c>
      <c r="AV11" s="13" t="str">
        <f>IF(競技者データ入力シート!$AD17="","",C11&amp;AO11)</f>
        <v/>
      </c>
      <c r="AW11" s="13"/>
      <c r="AX11" s="13" t="str">
        <f>IF(競技者データ入力シート!$AD17="","",競技者データ入力シート!$P17)</f>
        <v/>
      </c>
      <c r="AY11" s="1" t="str">
        <f>IF(競技者データ入力シート!AD17="","",COUNTIF($AQ$2:AQ11,AQ11))</f>
        <v/>
      </c>
      <c r="AZ11" s="13" t="str">
        <f t="shared" si="1"/>
        <v/>
      </c>
      <c r="BA11" s="13" t="str">
        <f t="shared" si="2"/>
        <v/>
      </c>
      <c r="BB11" s="13" t="str">
        <f t="shared" si="3"/>
        <v/>
      </c>
      <c r="BC11" s="13" t="str">
        <f t="shared" si="4"/>
        <v/>
      </c>
      <c r="BE11" s="13"/>
      <c r="BF11" s="13"/>
      <c r="BG11" s="13"/>
      <c r="BH11" s="13"/>
      <c r="BI11" s="13"/>
      <c r="BJ11" s="13"/>
      <c r="BK11" s="13"/>
      <c r="BL11" s="13"/>
      <c r="BM11" s="13"/>
      <c r="BO11" s="13"/>
      <c r="BP11" t="str">
        <f>IF(U11="","",(VLOOKUP($U11,データ!$P$2:$Q$41,2,FALSE)))</f>
        <v/>
      </c>
      <c r="BQ11" t="str">
        <f>IF(Y11="","",VLOOKUP(Y11,データ!$P$2:$Q$41,2,FALSE))</f>
        <v/>
      </c>
      <c r="CJ11" s="159"/>
    </row>
    <row r="12" spans="2:97">
      <c r="B12" t="str">
        <f>IF(競技者データ入力シート!$S$2="","",競技者データ入力シート!$S$2)</f>
        <v/>
      </c>
      <c r="C12" t="str">
        <f>IF(競技者データ入力シート!$D18="","",競技者データ入力シート!$V$2)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t="str">
        <f>ASC(IF(競技者データ入力シート!AB18="","",競技者データ入力シート!AB18))</f>
        <v/>
      </c>
      <c r="AG12" s="1"/>
      <c r="AO12" s="1" t="str">
        <f>IF(競技者データ入力シート!$AD18="","",競技者データ入力シート!$AD18)</f>
        <v/>
      </c>
      <c r="AQ12" s="13" t="str">
        <f>IF(競技者データ入力シート!$AD18="","",VLOOKUP(AC12&amp;AO12,$CQ$2:$CR$9,2))</f>
        <v/>
      </c>
      <c r="AR12" s="13" t="str">
        <f>IF(競技者データ入力シート!$AD18="","",B12)</f>
        <v/>
      </c>
      <c r="AS12" s="13" t="str">
        <f>IF(競技者データ入力シート!$AD18="","",C12&amp;AO12)</f>
        <v/>
      </c>
      <c r="AT12" s="13"/>
      <c r="AU12" s="13" t="str">
        <f>IF(競技者データ入力シート!$AD18="","",C12&amp;AO12)</f>
        <v/>
      </c>
      <c r="AV12" s="13" t="str">
        <f>IF(競技者データ入力シート!$AD18="","",C12&amp;AO12)</f>
        <v/>
      </c>
      <c r="AW12" s="13"/>
      <c r="AX12" s="13" t="str">
        <f>IF(競技者データ入力シート!$AD18="","",競技者データ入力シート!$P18)</f>
        <v/>
      </c>
      <c r="AY12" s="1" t="str">
        <f>IF(競技者データ入力シート!AD18="","",COUNTIF($AQ$2:AQ12,AQ12))</f>
        <v/>
      </c>
      <c r="AZ12" s="13" t="str">
        <f t="shared" si="1"/>
        <v/>
      </c>
      <c r="BA12" s="13" t="str">
        <f t="shared" si="2"/>
        <v/>
      </c>
      <c r="BB12" s="13" t="str">
        <f t="shared" si="3"/>
        <v/>
      </c>
      <c r="BC12" s="13" t="str">
        <f t="shared" si="4"/>
        <v/>
      </c>
      <c r="BE12" s="13"/>
      <c r="BF12" s="13"/>
      <c r="BG12" s="13"/>
      <c r="BH12" s="13"/>
      <c r="BI12" s="13"/>
      <c r="BJ12" s="13"/>
      <c r="BK12" s="13"/>
      <c r="BL12" s="13"/>
      <c r="BM12" s="13"/>
      <c r="BO12" s="13"/>
      <c r="BP12" t="str">
        <f>IF(U12="","",(VLOOKUP($U12,データ!$P$2:$Q$41,2,FALSE)))</f>
        <v/>
      </c>
      <c r="BQ12" t="str">
        <f>IF(Y12="","",VLOOKUP(Y12,データ!$P$2:$Q$41,2,FALSE))</f>
        <v/>
      </c>
      <c r="CJ12" s="159"/>
    </row>
    <row r="13" spans="2:97">
      <c r="B13" t="str">
        <f>IF(競技者データ入力シート!$S$2="","",競技者データ入力シート!$S$2)</f>
        <v/>
      </c>
      <c r="C13" t="str">
        <f>IF(競技者データ入力シート!$D19="","",競技者データ入力シート!$V$2)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t="str">
        <f>ASC(IF(競技者データ入力シート!AB19="","",競技者データ入力シート!AB19))</f>
        <v/>
      </c>
      <c r="AG13" s="1"/>
      <c r="AO13" s="1" t="str">
        <f>IF(競技者データ入力シート!$AD19="","",競技者データ入力シート!$AD19)</f>
        <v/>
      </c>
      <c r="AQ13" s="13" t="str">
        <f>IF(競技者データ入力シート!$AD19="","",VLOOKUP(AC13&amp;AO13,$CQ$2:$CR$9,2))</f>
        <v/>
      </c>
      <c r="AR13" s="13" t="str">
        <f>IF(競技者データ入力シート!$AD19="","",B13)</f>
        <v/>
      </c>
      <c r="AS13" s="13" t="str">
        <f>IF(競技者データ入力シート!$AD19="","",C13&amp;AO13)</f>
        <v/>
      </c>
      <c r="AT13" s="13"/>
      <c r="AU13" s="13" t="str">
        <f>IF(競技者データ入力シート!$AD19="","",C13&amp;AO13)</f>
        <v/>
      </c>
      <c r="AV13" s="13" t="str">
        <f>IF(競技者データ入力シート!$AD19="","",C13&amp;AO13)</f>
        <v/>
      </c>
      <c r="AW13" s="13"/>
      <c r="AX13" s="13" t="str">
        <f>IF(競技者データ入力シート!$AD19="","",競技者データ入力シート!$P19)</f>
        <v/>
      </c>
      <c r="AY13" s="1" t="str">
        <f>IF(競技者データ入力シート!AD19="","",COUNTIF($AQ$2:AQ13,AQ13))</f>
        <v/>
      </c>
      <c r="AZ13" s="13" t="str">
        <f t="shared" si="1"/>
        <v/>
      </c>
      <c r="BA13" s="13" t="str">
        <f t="shared" si="2"/>
        <v/>
      </c>
      <c r="BB13" s="13" t="str">
        <f t="shared" si="3"/>
        <v/>
      </c>
      <c r="BC13" s="13" t="str">
        <f t="shared" si="4"/>
        <v/>
      </c>
      <c r="BE13" s="13"/>
      <c r="BF13" s="13"/>
      <c r="BG13" s="13"/>
      <c r="BH13" s="13"/>
      <c r="BI13" s="13"/>
      <c r="BJ13" s="13"/>
      <c r="BK13" s="13"/>
      <c r="BL13" s="13"/>
      <c r="BM13" s="13"/>
      <c r="BO13" s="13"/>
      <c r="BP13" t="str">
        <f>IF(U13="","",(VLOOKUP($U13,データ!$P$2:$Q$41,2,FALSE)))</f>
        <v/>
      </c>
      <c r="BQ13" t="str">
        <f>IF(Y13="","",VLOOKUP(Y13,データ!$P$2:$Q$41,2,FALSE))</f>
        <v/>
      </c>
    </row>
    <row r="14" spans="2:97">
      <c r="B14" t="str">
        <f>IF(競技者データ入力シート!$S$2="","",競技者データ入力シート!$S$2)</f>
        <v/>
      </c>
      <c r="C14" t="str">
        <f>IF(競技者データ入力シート!$D20="","",競技者データ入力シート!$V$2)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t="str">
        <f>ASC(IF(競技者データ入力シート!AB20="","",競技者データ入力シート!AB20))</f>
        <v/>
      </c>
      <c r="AG14" s="1"/>
      <c r="AO14" s="1" t="str">
        <f>IF(競技者データ入力シート!$AD20="","",競技者データ入力シート!$AD20)</f>
        <v/>
      </c>
      <c r="AQ14" s="13" t="str">
        <f>IF(競技者データ入力シート!$AD20="","",VLOOKUP(AC14&amp;AO14,$CQ$2:$CR$9,2))</f>
        <v/>
      </c>
      <c r="AR14" s="13" t="str">
        <f>IF(競技者データ入力シート!$AD20="","",B14)</f>
        <v/>
      </c>
      <c r="AS14" s="13" t="str">
        <f>IF(競技者データ入力シート!$AD20="","",C14&amp;AO14)</f>
        <v/>
      </c>
      <c r="AT14" s="13"/>
      <c r="AU14" s="13" t="str">
        <f>IF(競技者データ入力シート!$AD20="","",C14&amp;AO14)</f>
        <v/>
      </c>
      <c r="AV14" s="13" t="str">
        <f>IF(競技者データ入力シート!$AD20="","",C14&amp;AO14)</f>
        <v/>
      </c>
      <c r="AW14" s="13"/>
      <c r="AX14" s="13" t="str">
        <f>IF(競技者データ入力シート!$AD20="","",競技者データ入力シート!$P20)</f>
        <v/>
      </c>
      <c r="AY14" s="1" t="str">
        <f>IF(競技者データ入力シート!AD20="","",COUNTIF($AQ$2:AQ14,AQ14))</f>
        <v/>
      </c>
      <c r="AZ14" s="13" t="str">
        <f t="shared" si="1"/>
        <v/>
      </c>
      <c r="BA14" s="13" t="str">
        <f t="shared" si="2"/>
        <v/>
      </c>
      <c r="BB14" s="13" t="str">
        <f t="shared" si="3"/>
        <v/>
      </c>
      <c r="BC14" s="13" t="str">
        <f t="shared" si="4"/>
        <v/>
      </c>
      <c r="BE14" s="13"/>
      <c r="BF14" s="13"/>
      <c r="BG14" s="13"/>
      <c r="BH14" s="13"/>
      <c r="BI14" s="13"/>
      <c r="BJ14" s="13"/>
      <c r="BK14" s="13"/>
      <c r="BL14" s="13"/>
      <c r="BM14" s="13"/>
      <c r="BO14" s="13"/>
      <c r="BP14" t="str">
        <f>IF(U14="","",(VLOOKUP($U14,データ!$P$2:$Q$41,2,FALSE)))</f>
        <v/>
      </c>
      <c r="BQ14" t="str">
        <f>IF(Y14="","",VLOOKUP(Y14,データ!$P$2:$Q$41,2,FALSE))</f>
        <v/>
      </c>
    </row>
    <row r="15" spans="2:97">
      <c r="B15" t="str">
        <f>IF(競技者データ入力シート!$S$2="","",競技者データ入力シート!$S$2)</f>
        <v/>
      </c>
      <c r="C15" t="str">
        <f>IF(競技者データ入力シート!$D21="","",競技者データ入力シート!$V$2)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t="str">
        <f>ASC(IF(競技者データ入力シート!AB21="","",競技者データ入力シート!AB21))</f>
        <v/>
      </c>
      <c r="AG15" s="1"/>
      <c r="AO15" s="1" t="str">
        <f>IF(競技者データ入力シート!$AD21="","",競技者データ入力シート!$AD21)</f>
        <v/>
      </c>
      <c r="AQ15" s="13" t="str">
        <f>IF(競技者データ入力シート!$AD21="","",VLOOKUP(AC15&amp;AO15,$CQ$2:$CR$9,2))</f>
        <v/>
      </c>
      <c r="AR15" s="13" t="str">
        <f>IF(競技者データ入力シート!$AD21="","",B15)</f>
        <v/>
      </c>
      <c r="AS15" s="13" t="str">
        <f>IF(競技者データ入力シート!$AD21="","",C15&amp;AO15)</f>
        <v/>
      </c>
      <c r="AT15" s="13"/>
      <c r="AU15" s="13" t="str">
        <f>IF(競技者データ入力シート!$AD21="","",C15&amp;AO15)</f>
        <v/>
      </c>
      <c r="AV15" s="13" t="str">
        <f>IF(競技者データ入力シート!$AD21="","",C15&amp;AO15)</f>
        <v/>
      </c>
      <c r="AW15" s="13"/>
      <c r="AX15" s="13" t="str">
        <f>IF(競技者データ入力シート!$AD21="","",競技者データ入力シート!$P21)</f>
        <v/>
      </c>
      <c r="AY15" s="1" t="str">
        <f>IF(競技者データ入力シート!AD21="","",COUNTIF($AQ$2:AQ15,AQ15))</f>
        <v/>
      </c>
      <c r="AZ15" s="13" t="str">
        <f t="shared" si="1"/>
        <v/>
      </c>
      <c r="BA15" s="13" t="str">
        <f t="shared" si="2"/>
        <v/>
      </c>
      <c r="BB15" s="13" t="str">
        <f t="shared" si="3"/>
        <v/>
      </c>
      <c r="BC15" s="13" t="str">
        <f t="shared" si="4"/>
        <v/>
      </c>
      <c r="BE15" s="13"/>
      <c r="BF15" s="13"/>
      <c r="BG15" s="13"/>
      <c r="BH15" s="13"/>
      <c r="BI15" s="13"/>
      <c r="BJ15" s="13"/>
      <c r="BK15" s="13"/>
      <c r="BL15" s="13"/>
      <c r="BM15" s="13"/>
      <c r="BO15" s="13"/>
      <c r="BP15" t="str">
        <f>IF(U15="","",(VLOOKUP($U15,データ!$P$2:$Q$41,2,FALSE)))</f>
        <v/>
      </c>
      <c r="BQ15" t="str">
        <f>IF(Y15="","",VLOOKUP(Y15,データ!$P$2:$Q$41,2,FALSE))</f>
        <v/>
      </c>
    </row>
    <row r="16" spans="2:97">
      <c r="B16" t="str">
        <f>IF(競技者データ入力シート!$S$2="","",競技者データ入力シート!$S$2)</f>
        <v/>
      </c>
      <c r="C16" t="str">
        <f>IF(競技者データ入力シート!$D22="","",競技者データ入力シート!$V$2)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t="str">
        <f>ASC(IF(競技者データ入力シート!AB22="","",競技者データ入力シート!AB22))</f>
        <v/>
      </c>
      <c r="AG16" s="1"/>
      <c r="AO16" s="1" t="str">
        <f>IF(競技者データ入力シート!$AD22="","",競技者データ入力シート!$AD22)</f>
        <v/>
      </c>
      <c r="AQ16" s="13" t="str">
        <f>IF(競技者データ入力シート!$AD22="","",VLOOKUP(AC16&amp;AO16,$CQ$2:$CR$9,2))</f>
        <v/>
      </c>
      <c r="AR16" s="13" t="str">
        <f>IF(競技者データ入力シート!$AD22="","",B16)</f>
        <v/>
      </c>
      <c r="AS16" s="13" t="str">
        <f>IF(競技者データ入力シート!$AD22="","",C16&amp;AO16)</f>
        <v/>
      </c>
      <c r="AT16" s="13"/>
      <c r="AU16" s="13" t="str">
        <f>IF(競技者データ入力シート!$AD22="","",C16&amp;AO16)</f>
        <v/>
      </c>
      <c r="AV16" s="13" t="str">
        <f>IF(競技者データ入力シート!$AD22="","",C16&amp;AO16)</f>
        <v/>
      </c>
      <c r="AW16" s="13"/>
      <c r="AX16" s="13" t="str">
        <f>IF(競技者データ入力シート!$AD22="","",競技者データ入力シート!$P22)</f>
        <v/>
      </c>
      <c r="AY16" s="1" t="str">
        <f>IF(競技者データ入力シート!AD22="","",COUNTIF($AQ$2:AQ16,AQ16))</f>
        <v/>
      </c>
      <c r="AZ16" s="13" t="str">
        <f t="shared" si="1"/>
        <v/>
      </c>
      <c r="BA16" s="13" t="str">
        <f t="shared" si="2"/>
        <v/>
      </c>
      <c r="BB16" s="13" t="str">
        <f t="shared" si="3"/>
        <v/>
      </c>
      <c r="BC16" s="13" t="str">
        <f t="shared" si="4"/>
        <v/>
      </c>
      <c r="BE16" s="13"/>
      <c r="BF16" s="13"/>
      <c r="BG16" s="13"/>
      <c r="BH16" s="13"/>
      <c r="BI16" s="13"/>
      <c r="BJ16" s="13"/>
      <c r="BK16" s="13"/>
      <c r="BL16" s="13"/>
      <c r="BM16" s="13"/>
      <c r="BO16" s="13"/>
      <c r="BP16" t="str">
        <f>IF(U16="","",(VLOOKUP($U16,データ!$P$2:$Q$41,2,FALSE)))</f>
        <v/>
      </c>
      <c r="BQ16" t="str">
        <f>IF(Y16="","",VLOOKUP(Y16,データ!$P$2:$Q$41,2,FALSE))</f>
        <v/>
      </c>
    </row>
    <row r="17" spans="2:69">
      <c r="B17" t="str">
        <f>IF(競技者データ入力シート!$S$2="","",競技者データ入力シート!$S$2)</f>
        <v/>
      </c>
      <c r="C17" t="str">
        <f>IF(競技者データ入力シート!$D23="","",競技者データ入力シート!$V$2)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t="str">
        <f>ASC(IF(競技者データ入力シート!AB23="","",競技者データ入力シート!AB23))</f>
        <v/>
      </c>
      <c r="AG17" s="1"/>
      <c r="AO17" s="1" t="str">
        <f>IF(競技者データ入力シート!$AD23="","",競技者データ入力シート!$AD23)</f>
        <v/>
      </c>
      <c r="AQ17" s="13" t="str">
        <f>IF(競技者データ入力シート!$AD23="","",VLOOKUP(AC17&amp;AO17,$CQ$2:$CR$9,2))</f>
        <v/>
      </c>
      <c r="AR17" s="13" t="str">
        <f>IF(競技者データ入力シート!$AD23="","",B17)</f>
        <v/>
      </c>
      <c r="AS17" s="13" t="str">
        <f>IF(競技者データ入力シート!$AD23="","",C17&amp;AO17)</f>
        <v/>
      </c>
      <c r="AT17" s="13"/>
      <c r="AU17" s="13" t="str">
        <f>IF(競技者データ入力シート!$AD23="","",C17&amp;AO17)</f>
        <v/>
      </c>
      <c r="AV17" s="13" t="str">
        <f>IF(競技者データ入力シート!$AD23="","",C17&amp;AO17)</f>
        <v/>
      </c>
      <c r="AW17" s="13"/>
      <c r="AX17" s="13" t="str">
        <f>IF(競技者データ入力シート!$AD23="","",競技者データ入力シート!$P23)</f>
        <v/>
      </c>
      <c r="AY17" s="1" t="str">
        <f>IF(競技者データ入力シート!AD23="","",COUNTIF($AQ$2:AQ17,AQ17))</f>
        <v/>
      </c>
      <c r="AZ17" s="13" t="str">
        <f t="shared" si="1"/>
        <v/>
      </c>
      <c r="BA17" s="13" t="str">
        <f t="shared" si="2"/>
        <v/>
      </c>
      <c r="BB17" s="13" t="str">
        <f t="shared" si="3"/>
        <v/>
      </c>
      <c r="BC17" s="13" t="str">
        <f t="shared" si="4"/>
        <v/>
      </c>
      <c r="BE17" s="13"/>
      <c r="BF17" s="13"/>
      <c r="BG17" s="13"/>
      <c r="BH17" s="13"/>
      <c r="BI17" s="13"/>
      <c r="BJ17" s="13"/>
      <c r="BK17" s="13"/>
      <c r="BL17" s="13"/>
      <c r="BM17" s="13"/>
      <c r="BO17" s="13"/>
      <c r="BP17" t="str">
        <f>IF(U17="","",(VLOOKUP($U17,データ!$P$2:$Q$41,2,FALSE)))</f>
        <v/>
      </c>
      <c r="BQ17" t="str">
        <f>IF(Y17="","",VLOOKUP(Y17,データ!$P$2:$Q$41,2,FALSE))</f>
        <v/>
      </c>
    </row>
    <row r="18" spans="2:69">
      <c r="B18" t="str">
        <f>IF(競技者データ入力シート!$S$2="","",競技者データ入力シート!$S$2)</f>
        <v/>
      </c>
      <c r="C18" t="str">
        <f>IF(競技者データ入力シート!$D24="","",競技者データ入力シート!$V$2)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t="str">
        <f>ASC(IF(競技者データ入力シート!AB24="","",競技者データ入力シート!AB24))</f>
        <v/>
      </c>
      <c r="AG18" s="1"/>
      <c r="AO18" s="1" t="str">
        <f>IF(競技者データ入力シート!$AD24="","",競技者データ入力シート!$AD24)</f>
        <v/>
      </c>
      <c r="AQ18" s="13" t="str">
        <f>IF(競技者データ入力シート!$AD24="","",VLOOKUP(AC18&amp;AO18,$CQ$2:$CR$9,2))</f>
        <v/>
      </c>
      <c r="AR18" s="13" t="str">
        <f>IF(競技者データ入力シート!$AD24="","",B18)</f>
        <v/>
      </c>
      <c r="AS18" s="13" t="str">
        <f>IF(競技者データ入力シート!$AD24="","",C18&amp;AO18)</f>
        <v/>
      </c>
      <c r="AT18" s="13"/>
      <c r="AU18" s="13" t="str">
        <f>IF(競技者データ入力シート!$AD24="","",C18&amp;AO18)</f>
        <v/>
      </c>
      <c r="AV18" s="13" t="str">
        <f>IF(競技者データ入力シート!$AD24="","",C18&amp;AO18)</f>
        <v/>
      </c>
      <c r="AW18" s="13"/>
      <c r="AX18" s="13" t="str">
        <f>IF(競技者データ入力シート!$AD24="","",競技者データ入力シート!$P24)</f>
        <v/>
      </c>
      <c r="AY18" s="1" t="str">
        <f>IF(競技者データ入力シート!AD24="","",COUNTIF($AQ$2:AQ18,AQ18))</f>
        <v/>
      </c>
      <c r="AZ18" s="13" t="str">
        <f t="shared" si="1"/>
        <v/>
      </c>
      <c r="BA18" s="13" t="str">
        <f t="shared" si="2"/>
        <v/>
      </c>
      <c r="BB18" s="13" t="str">
        <f t="shared" si="3"/>
        <v/>
      </c>
      <c r="BC18" s="13" t="str">
        <f t="shared" si="4"/>
        <v/>
      </c>
      <c r="BE18" s="13"/>
      <c r="BF18" s="13"/>
      <c r="BG18" s="13"/>
      <c r="BH18" s="13"/>
      <c r="BI18" s="13"/>
      <c r="BJ18" s="13"/>
      <c r="BK18" s="13"/>
      <c r="BL18" s="13"/>
      <c r="BM18" s="13"/>
      <c r="BO18" s="13"/>
      <c r="BP18" t="str">
        <f>IF(U18="","",(VLOOKUP($U18,データ!$P$2:$Q$41,2,FALSE)))</f>
        <v/>
      </c>
      <c r="BQ18" t="str">
        <f>IF(Y18="","",VLOOKUP(Y18,データ!$P$2:$Q$41,2,FALSE))</f>
        <v/>
      </c>
    </row>
    <row r="19" spans="2:69">
      <c r="B19" t="str">
        <f>IF(競技者データ入力シート!$S$2="","",競技者データ入力シート!$S$2)</f>
        <v/>
      </c>
      <c r="C19" t="str">
        <f>IF(競技者データ入力シート!$D25="","",競技者データ入力シート!$V$2)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t="str">
        <f>ASC(IF(競技者データ入力シート!AB25="","",競技者データ入力シート!AB25))</f>
        <v/>
      </c>
      <c r="AG19" s="1"/>
      <c r="AO19" s="1" t="str">
        <f>IF(競技者データ入力シート!$AD25="","",競技者データ入力シート!$AD25)</f>
        <v/>
      </c>
      <c r="AQ19" s="13" t="str">
        <f>IF(競技者データ入力シート!$AD25="","",VLOOKUP(AC19&amp;AO19,$CQ$2:$CR$9,2))</f>
        <v/>
      </c>
      <c r="AR19" s="13" t="str">
        <f>IF(競技者データ入力シート!$AD25="","",B19)</f>
        <v/>
      </c>
      <c r="AS19" s="13" t="str">
        <f>IF(競技者データ入力シート!$AD25="","",C19&amp;AO19)</f>
        <v/>
      </c>
      <c r="AT19" s="13"/>
      <c r="AU19" s="13" t="str">
        <f>IF(競技者データ入力シート!$AD25="","",C19&amp;AO19)</f>
        <v/>
      </c>
      <c r="AV19" s="13" t="str">
        <f>IF(競技者データ入力シート!$AD25="","",C19&amp;AO19)</f>
        <v/>
      </c>
      <c r="AW19" s="13"/>
      <c r="AX19" s="13" t="str">
        <f>IF(競技者データ入力シート!$AD25="","",競技者データ入力シート!$P25)</f>
        <v/>
      </c>
      <c r="AY19" s="1" t="str">
        <f>IF(競技者データ入力シート!AD25="","",COUNTIF($AQ$2:AQ19,AQ19))</f>
        <v/>
      </c>
      <c r="AZ19" s="13" t="str">
        <f t="shared" si="1"/>
        <v/>
      </c>
      <c r="BA19" s="13" t="str">
        <f t="shared" si="2"/>
        <v/>
      </c>
      <c r="BB19" s="13" t="str">
        <f t="shared" si="3"/>
        <v/>
      </c>
      <c r="BC19" s="13" t="str">
        <f t="shared" si="4"/>
        <v/>
      </c>
      <c r="BE19" s="13"/>
      <c r="BF19" s="13"/>
      <c r="BG19" s="13"/>
      <c r="BH19" s="13"/>
      <c r="BI19" s="13"/>
      <c r="BJ19" s="13"/>
      <c r="BK19" s="13"/>
      <c r="BL19" s="13"/>
      <c r="BM19" s="13"/>
      <c r="BO19" s="13"/>
      <c r="BP19" t="str">
        <f>IF(U19="","",(VLOOKUP($U19,データ!$P$2:$Q$41,2,FALSE)))</f>
        <v/>
      </c>
      <c r="BQ19" t="str">
        <f>IF(Y19="","",VLOOKUP(Y19,データ!$P$2:$Q$41,2,FALSE))</f>
        <v/>
      </c>
    </row>
    <row r="20" spans="2:69">
      <c r="B20" t="str">
        <f>IF(競技者データ入力シート!$S$2="","",競技者データ入力シート!$S$2)</f>
        <v/>
      </c>
      <c r="C20" t="str">
        <f>IF(競技者データ入力シート!$D26="","",競技者データ入力シート!$V$2)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t="str">
        <f>ASC(IF(競技者データ入力シート!AB26="","",競技者データ入力シート!AB26))</f>
        <v/>
      </c>
      <c r="AG20" s="1"/>
      <c r="AO20" s="1" t="str">
        <f>IF(競技者データ入力シート!$AD26="","",競技者データ入力シート!$AD26)</f>
        <v/>
      </c>
      <c r="AQ20" s="13" t="str">
        <f>IF(競技者データ入力シート!$AD26="","",VLOOKUP(AC20&amp;AO20,$CQ$2:$CR$9,2))</f>
        <v/>
      </c>
      <c r="AR20" s="13" t="str">
        <f>IF(競技者データ入力シート!$AD26="","",B20)</f>
        <v/>
      </c>
      <c r="AS20" s="13" t="str">
        <f>IF(競技者データ入力シート!$AD26="","",C20&amp;AO20)</f>
        <v/>
      </c>
      <c r="AT20" s="13"/>
      <c r="AU20" s="13" t="str">
        <f>IF(競技者データ入力シート!$AD26="","",C20&amp;AO20)</f>
        <v/>
      </c>
      <c r="AV20" s="13" t="str">
        <f>IF(競技者データ入力シート!$AD26="","",C20&amp;AO20)</f>
        <v/>
      </c>
      <c r="AW20" s="13"/>
      <c r="AX20" s="13" t="str">
        <f>IF(競技者データ入力シート!$AD26="","",競技者データ入力シート!$P26)</f>
        <v/>
      </c>
      <c r="AY20" s="1" t="str">
        <f>IF(競技者データ入力シート!AD26="","",COUNTIF($AQ$2:AQ20,AQ20))</f>
        <v/>
      </c>
      <c r="AZ20" s="13" t="str">
        <f t="shared" si="1"/>
        <v/>
      </c>
      <c r="BA20" s="13" t="str">
        <f t="shared" si="2"/>
        <v/>
      </c>
      <c r="BB20" s="13" t="str">
        <f t="shared" si="3"/>
        <v/>
      </c>
      <c r="BC20" s="13" t="str">
        <f t="shared" si="4"/>
        <v/>
      </c>
      <c r="BE20" s="13"/>
      <c r="BF20" s="13"/>
      <c r="BG20" s="13"/>
      <c r="BH20" s="13"/>
      <c r="BI20" s="13"/>
      <c r="BJ20" s="13"/>
      <c r="BK20" s="13"/>
      <c r="BL20" s="13"/>
      <c r="BM20" s="13"/>
      <c r="BO20" s="13"/>
      <c r="BP20" t="str">
        <f>IF(U20="","",(VLOOKUP($U20,データ!$P$2:$Q$41,2,FALSE)))</f>
        <v/>
      </c>
      <c r="BQ20" t="str">
        <f>IF(Y20="","",VLOOKUP(Y20,データ!$P$2:$Q$41,2,FALSE))</f>
        <v/>
      </c>
    </row>
    <row r="21" spans="2:69">
      <c r="B21" t="str">
        <f>IF(競技者データ入力シート!$S$2="","",競技者データ入力シート!$S$2)</f>
        <v/>
      </c>
      <c r="C21" t="str">
        <f>IF(競技者データ入力シート!$D27="","",競技者データ入力シート!$V$2)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t="str">
        <f>ASC(IF(競技者データ入力シート!AB27="","",競技者データ入力シート!AB27))</f>
        <v/>
      </c>
      <c r="AG21" s="1"/>
      <c r="AO21" s="1" t="str">
        <f>IF(競技者データ入力シート!$AD27="","",競技者データ入力シート!$AD27)</f>
        <v/>
      </c>
      <c r="AQ21" s="13" t="str">
        <f>IF(競技者データ入力シート!$AD27="","",VLOOKUP(AC21&amp;AO21,$CQ$2:$CR$9,2))</f>
        <v/>
      </c>
      <c r="AR21" s="13" t="str">
        <f>IF(競技者データ入力シート!$AD27="","",B21)</f>
        <v/>
      </c>
      <c r="AS21" s="13" t="str">
        <f>IF(競技者データ入力シート!$AD27="","",C21&amp;AO21)</f>
        <v/>
      </c>
      <c r="AT21" s="13"/>
      <c r="AU21" s="13" t="str">
        <f>IF(競技者データ入力シート!$AD27="","",C21&amp;AO21)</f>
        <v/>
      </c>
      <c r="AV21" s="13" t="str">
        <f>IF(競技者データ入力シート!$AD27="","",C21&amp;AO21)</f>
        <v/>
      </c>
      <c r="AW21" s="13"/>
      <c r="AX21" s="13" t="str">
        <f>IF(競技者データ入力シート!$AD27="","",競技者データ入力シート!$P27)</f>
        <v/>
      </c>
      <c r="AY21" s="1" t="str">
        <f>IF(競技者データ入力シート!AD27="","",COUNTIF($AQ$2:AQ21,AQ21))</f>
        <v/>
      </c>
      <c r="AZ21" s="13" t="str">
        <f t="shared" si="1"/>
        <v/>
      </c>
      <c r="BA21" s="13" t="str">
        <f t="shared" si="2"/>
        <v/>
      </c>
      <c r="BB21" s="13" t="str">
        <f t="shared" si="3"/>
        <v/>
      </c>
      <c r="BC21" s="13" t="str">
        <f t="shared" si="4"/>
        <v/>
      </c>
      <c r="BE21" s="13"/>
      <c r="BF21" s="13"/>
      <c r="BG21" s="13"/>
      <c r="BH21" s="13"/>
      <c r="BI21" s="13"/>
      <c r="BJ21" s="13"/>
      <c r="BK21" s="13"/>
      <c r="BL21" s="13"/>
      <c r="BM21" s="13"/>
      <c r="BO21" s="13"/>
      <c r="BP21" t="str">
        <f>IF(U21="","",(VLOOKUP($U21,データ!$P$2:$Q$41,2,FALSE)))</f>
        <v/>
      </c>
      <c r="BQ21" t="str">
        <f>IF(Y21="","",VLOOKUP(Y21,データ!$P$2:$Q$41,2,FALSE))</f>
        <v/>
      </c>
    </row>
    <row r="22" spans="2:69">
      <c r="B22" t="str">
        <f>IF(競技者データ入力シート!$S$2="","",競技者データ入力シート!$S$2)</f>
        <v/>
      </c>
      <c r="C22" t="str">
        <f>IF(競技者データ入力シート!$D28="","",競技者データ入力シート!$V$2)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t="str">
        <f>ASC(IF(競技者データ入力シート!AB28="","",競技者データ入力シート!AB28))</f>
        <v/>
      </c>
      <c r="AG22" s="1"/>
      <c r="AO22" s="1" t="str">
        <f>IF(競技者データ入力シート!$AD28="","",競技者データ入力シート!$AD28)</f>
        <v/>
      </c>
      <c r="AQ22" s="13" t="str">
        <f>IF(競技者データ入力シート!$AD28="","",VLOOKUP(AC22&amp;AO22,$CQ$2:$CR$9,2))</f>
        <v/>
      </c>
      <c r="AR22" s="13" t="str">
        <f>IF(競技者データ入力シート!$AD28="","",B22)</f>
        <v/>
      </c>
      <c r="AS22" s="13" t="str">
        <f>IF(競技者データ入力シート!$AD28="","",C22&amp;AO22)</f>
        <v/>
      </c>
      <c r="AT22" s="13"/>
      <c r="AU22" s="13" t="str">
        <f>IF(競技者データ入力シート!$AD28="","",C22&amp;AO22)</f>
        <v/>
      </c>
      <c r="AV22" s="13" t="str">
        <f>IF(競技者データ入力シート!$AD28="","",C22&amp;AO22)</f>
        <v/>
      </c>
      <c r="AW22" s="13"/>
      <c r="AX22" s="13" t="str">
        <f>IF(競技者データ入力シート!$AD28="","",競技者データ入力シート!$P28)</f>
        <v/>
      </c>
      <c r="AY22" s="1" t="str">
        <f>IF(競技者データ入力シート!AD28="","",COUNTIF($AQ$2:AQ22,AQ22))</f>
        <v/>
      </c>
      <c r="AZ22" s="13" t="str">
        <f t="shared" si="1"/>
        <v/>
      </c>
      <c r="BA22" s="13" t="str">
        <f t="shared" si="2"/>
        <v/>
      </c>
      <c r="BB22" s="13" t="str">
        <f t="shared" si="3"/>
        <v/>
      </c>
      <c r="BC22" s="13" t="str">
        <f t="shared" si="4"/>
        <v/>
      </c>
      <c r="BE22" s="13"/>
      <c r="BF22" s="13"/>
      <c r="BG22" s="13"/>
      <c r="BH22" s="13"/>
      <c r="BI22" s="13"/>
      <c r="BJ22" s="13"/>
      <c r="BK22" s="13"/>
      <c r="BL22" s="13"/>
      <c r="BM22" s="13"/>
      <c r="BO22" s="13"/>
      <c r="BP22" t="str">
        <f>IF(U22="","",(VLOOKUP($U22,データ!$P$2:$Q$41,2,FALSE)))</f>
        <v/>
      </c>
      <c r="BQ22" t="str">
        <f>IF(Y22="","",VLOOKUP(Y22,データ!$P$2:$Q$41,2,FALSE))</f>
        <v/>
      </c>
    </row>
    <row r="23" spans="2:69">
      <c r="B23" t="str">
        <f>IF(競技者データ入力シート!$S$2="","",競技者データ入力シート!$S$2)</f>
        <v/>
      </c>
      <c r="C23" t="str">
        <f>IF(競技者データ入力シート!$D29="","",競技者データ入力シート!$V$2)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t="str">
        <f>ASC(IF(競技者データ入力シート!AB29="","",競技者データ入力シート!AB29))</f>
        <v/>
      </c>
      <c r="AG23" s="1"/>
      <c r="AO23" s="1" t="str">
        <f>IF(競技者データ入力シート!$AD29="","",競技者データ入力シート!$AD29)</f>
        <v/>
      </c>
      <c r="AQ23" s="13" t="str">
        <f>IF(競技者データ入力シート!$AD29="","",VLOOKUP(AC23&amp;AO23,$CQ$2:$CR$9,2))</f>
        <v/>
      </c>
      <c r="AR23" s="13" t="str">
        <f>IF(競技者データ入力シート!$AD29="","",B23)</f>
        <v/>
      </c>
      <c r="AS23" s="13" t="str">
        <f>IF(競技者データ入力シート!$AD29="","",C23&amp;AO23)</f>
        <v/>
      </c>
      <c r="AT23" s="13"/>
      <c r="AU23" s="13" t="str">
        <f>IF(競技者データ入力シート!$AD29="","",C23&amp;AO23)</f>
        <v/>
      </c>
      <c r="AV23" s="13" t="str">
        <f>IF(競技者データ入力シート!$AD29="","",C23&amp;AO23)</f>
        <v/>
      </c>
      <c r="AW23" s="13"/>
      <c r="AX23" s="13" t="str">
        <f>IF(競技者データ入力シート!$AD29="","",競技者データ入力シート!$P29)</f>
        <v/>
      </c>
      <c r="AY23" s="1" t="str">
        <f>IF(競技者データ入力シート!AD29="","",COUNTIF($AQ$2:AQ23,AQ23))</f>
        <v/>
      </c>
      <c r="AZ23" s="13" t="str">
        <f t="shared" si="1"/>
        <v/>
      </c>
      <c r="BA23" s="13" t="str">
        <f t="shared" si="2"/>
        <v/>
      </c>
      <c r="BB23" s="13" t="str">
        <f t="shared" si="3"/>
        <v/>
      </c>
      <c r="BC23" s="13" t="str">
        <f t="shared" si="4"/>
        <v/>
      </c>
      <c r="BE23" s="13"/>
      <c r="BF23" s="13"/>
      <c r="BG23" s="13"/>
      <c r="BH23" s="13"/>
      <c r="BI23" s="13"/>
      <c r="BJ23" s="13"/>
      <c r="BK23" s="13"/>
      <c r="BL23" s="13"/>
      <c r="BM23" s="13"/>
      <c r="BO23" s="13"/>
      <c r="BP23" t="str">
        <f>IF(U23="","",(VLOOKUP($U23,データ!$P$2:$Q$41,2,FALSE)))</f>
        <v/>
      </c>
      <c r="BQ23" t="str">
        <f>IF(Y23="","",VLOOKUP(Y23,データ!$P$2:$Q$41,2,FALSE))</f>
        <v/>
      </c>
    </row>
    <row r="24" spans="2:69">
      <c r="B24" t="str">
        <f>IF(競技者データ入力シート!$S$2="","",競技者データ入力シート!$S$2)</f>
        <v/>
      </c>
      <c r="C24" t="str">
        <f>IF(競技者データ入力シート!$D30="","",競技者データ入力シート!$V$2)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t="str">
        <f>ASC(IF(競技者データ入力シート!AB30="","",競技者データ入力シート!AB30))</f>
        <v/>
      </c>
      <c r="AG24" s="1"/>
      <c r="AO24" s="1" t="str">
        <f>IF(競技者データ入力シート!$AD30="","",競技者データ入力シート!$AD30)</f>
        <v/>
      </c>
      <c r="AQ24" s="13" t="str">
        <f>IF(競技者データ入力シート!$AD30="","",VLOOKUP(AC24&amp;AO24,$CQ$2:$CR$9,2))</f>
        <v/>
      </c>
      <c r="AR24" s="13" t="str">
        <f>IF(競技者データ入力シート!$AD30="","",B24)</f>
        <v/>
      </c>
      <c r="AS24" s="13" t="str">
        <f>IF(競技者データ入力シート!$AD30="","",C24&amp;AO24)</f>
        <v/>
      </c>
      <c r="AT24" s="13"/>
      <c r="AU24" s="13" t="str">
        <f>IF(競技者データ入力シート!$AD30="","",C24&amp;AO24)</f>
        <v/>
      </c>
      <c r="AV24" s="13" t="str">
        <f>IF(競技者データ入力シート!$AD30="","",C24&amp;AO24)</f>
        <v/>
      </c>
      <c r="AW24" s="13"/>
      <c r="AX24" s="13" t="str">
        <f>IF(競技者データ入力シート!$AD30="","",競技者データ入力シート!$P30)</f>
        <v/>
      </c>
      <c r="AY24" s="1" t="str">
        <f>IF(競技者データ入力シート!AD30="","",COUNTIF($AQ$2:AQ24,AQ24))</f>
        <v/>
      </c>
      <c r="AZ24" s="13" t="str">
        <f t="shared" si="1"/>
        <v/>
      </c>
      <c r="BA24" s="13" t="str">
        <f t="shared" si="2"/>
        <v/>
      </c>
      <c r="BB24" s="13" t="str">
        <f t="shared" si="3"/>
        <v/>
      </c>
      <c r="BC24" s="13" t="str">
        <f t="shared" si="4"/>
        <v/>
      </c>
      <c r="BE24" s="13"/>
      <c r="BF24" s="13"/>
      <c r="BG24" s="13"/>
      <c r="BH24" s="13"/>
      <c r="BI24" s="13"/>
      <c r="BJ24" s="13"/>
      <c r="BK24" s="13"/>
      <c r="BL24" s="13"/>
      <c r="BM24" s="13"/>
      <c r="BO24" s="13"/>
      <c r="BP24" t="str">
        <f>IF(U24="","",(VLOOKUP($U24,データ!$P$2:$Q$41,2,FALSE)))</f>
        <v/>
      </c>
      <c r="BQ24" t="str">
        <f>IF(Y24="","",VLOOKUP(Y24,データ!$P$2:$Q$41,2,FALSE))</f>
        <v/>
      </c>
    </row>
    <row r="25" spans="2:69">
      <c r="B25" t="str">
        <f>IF(競技者データ入力シート!$S$2="","",競技者データ入力シート!$S$2)</f>
        <v/>
      </c>
      <c r="C25" t="str">
        <f>IF(競技者データ入力シート!$D31="","",競技者データ入力シート!$V$2)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t="str">
        <f>ASC(IF(競技者データ入力シート!AB31="","",競技者データ入力シート!AB31))</f>
        <v/>
      </c>
      <c r="AG25" s="1"/>
      <c r="AO25" s="1" t="str">
        <f>IF(競技者データ入力シート!$AD31="","",競技者データ入力シート!$AD31)</f>
        <v/>
      </c>
      <c r="AQ25" s="13" t="str">
        <f>IF(競技者データ入力シート!$AD31="","",VLOOKUP(AC25&amp;AO25,$CQ$2:$CR$9,2))</f>
        <v/>
      </c>
      <c r="AR25" s="13" t="str">
        <f>IF(競技者データ入力シート!$AD31="","",B25)</f>
        <v/>
      </c>
      <c r="AS25" s="13" t="str">
        <f>IF(競技者データ入力シート!$AD31="","",C25&amp;AO25)</f>
        <v/>
      </c>
      <c r="AT25" s="13"/>
      <c r="AU25" s="13" t="str">
        <f>IF(競技者データ入力シート!$AD31="","",C25&amp;AO25)</f>
        <v/>
      </c>
      <c r="AV25" s="13" t="str">
        <f>IF(競技者データ入力シート!$AD31="","",C25&amp;AO25)</f>
        <v/>
      </c>
      <c r="AW25" s="13"/>
      <c r="AX25" s="13" t="str">
        <f>IF(競技者データ入力シート!$AD31="","",競技者データ入力シート!$P31)</f>
        <v/>
      </c>
      <c r="AY25" s="1" t="str">
        <f>IF(競技者データ入力シート!AD31="","",COUNTIF($AQ$2:AQ25,AQ25))</f>
        <v/>
      </c>
      <c r="AZ25" s="13" t="str">
        <f t="shared" si="1"/>
        <v/>
      </c>
      <c r="BA25" s="13" t="str">
        <f t="shared" si="2"/>
        <v/>
      </c>
      <c r="BB25" s="13" t="str">
        <f t="shared" si="3"/>
        <v/>
      </c>
      <c r="BC25" s="13" t="str">
        <f t="shared" si="4"/>
        <v/>
      </c>
      <c r="BE25" s="13"/>
      <c r="BF25" s="13"/>
      <c r="BG25" s="13"/>
      <c r="BH25" s="13"/>
      <c r="BI25" s="13"/>
      <c r="BJ25" s="13"/>
      <c r="BK25" s="13"/>
      <c r="BL25" s="13"/>
      <c r="BM25" s="13"/>
      <c r="BO25" s="13"/>
      <c r="BP25" t="str">
        <f>IF(U25="","",(VLOOKUP($U25,データ!$P$2:$Q$41,2,FALSE)))</f>
        <v/>
      </c>
      <c r="BQ25" t="str">
        <f>IF(Y25="","",VLOOKUP(Y25,データ!$P$2:$Q$41,2,FALSE))</f>
        <v/>
      </c>
    </row>
    <row r="26" spans="2:69">
      <c r="B26" t="str">
        <f>IF(競技者データ入力シート!$S$2="","",競技者データ入力シート!$S$2)</f>
        <v/>
      </c>
      <c r="C26" t="str">
        <f>IF(競技者データ入力シート!$D32="","",競技者データ入力シート!$V$2)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t="str">
        <f>ASC(IF(競技者データ入力シート!AB32="","",競技者データ入力シート!AB32))</f>
        <v/>
      </c>
      <c r="AG26" s="1"/>
      <c r="AO26" s="1" t="str">
        <f>IF(競技者データ入力シート!$AD32="","",競技者データ入力シート!$AD32)</f>
        <v/>
      </c>
      <c r="AQ26" s="13" t="str">
        <f>IF(競技者データ入力シート!$AD32="","",VLOOKUP(AC26&amp;AO26,$CQ$2:$CR$9,2))</f>
        <v/>
      </c>
      <c r="AR26" s="13" t="str">
        <f>IF(競技者データ入力シート!$AD32="","",B26)</f>
        <v/>
      </c>
      <c r="AS26" s="13" t="str">
        <f>IF(競技者データ入力シート!$AD32="","",C26&amp;AO26)</f>
        <v/>
      </c>
      <c r="AT26" s="13"/>
      <c r="AU26" s="13" t="str">
        <f>IF(競技者データ入力シート!$AD32="","",C26&amp;AO26)</f>
        <v/>
      </c>
      <c r="AV26" s="13" t="str">
        <f>IF(競技者データ入力シート!$AD32="","",C26&amp;AO26)</f>
        <v/>
      </c>
      <c r="AW26" s="13"/>
      <c r="AX26" s="13" t="str">
        <f>IF(競技者データ入力シート!$AD32="","",競技者データ入力シート!$P32)</f>
        <v/>
      </c>
      <c r="AY26" s="1" t="str">
        <f>IF(競技者データ入力シート!AD32="","",COUNTIF($AQ$2:AQ26,AQ26))</f>
        <v/>
      </c>
      <c r="AZ26" s="13" t="str">
        <f t="shared" si="1"/>
        <v/>
      </c>
      <c r="BA26" s="13" t="str">
        <f t="shared" si="2"/>
        <v/>
      </c>
      <c r="BB26" s="13" t="str">
        <f t="shared" si="3"/>
        <v/>
      </c>
      <c r="BC26" s="13" t="str">
        <f t="shared" si="4"/>
        <v/>
      </c>
      <c r="BE26" s="13"/>
      <c r="BF26" s="13"/>
      <c r="BG26" s="13"/>
      <c r="BH26" s="13"/>
      <c r="BI26" s="13"/>
      <c r="BJ26" s="13"/>
      <c r="BK26" s="13"/>
      <c r="BL26" s="13"/>
      <c r="BM26" s="13"/>
      <c r="BO26" s="13"/>
      <c r="BP26" t="str">
        <f>IF(U26="","",(VLOOKUP($U26,データ!$P$2:$Q$41,2,FALSE)))</f>
        <v/>
      </c>
      <c r="BQ26" t="str">
        <f>IF(Y26="","",VLOOKUP(Y26,データ!$P$2:$Q$41,2,FALSE))</f>
        <v/>
      </c>
    </row>
    <row r="27" spans="2:69">
      <c r="B27" t="str">
        <f>IF(競技者データ入力シート!$S$2="","",競技者データ入力シート!$S$2)</f>
        <v/>
      </c>
      <c r="C27" t="str">
        <f>IF(競技者データ入力シート!$D33="","",競技者データ入力シート!$V$2)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t="str">
        <f>ASC(IF(競技者データ入力シート!AB33="","",競技者データ入力シート!AB33))</f>
        <v/>
      </c>
      <c r="AG27" s="1"/>
      <c r="AO27" s="1" t="str">
        <f>IF(競技者データ入力シート!$AD33="","",競技者データ入力シート!$AD33)</f>
        <v/>
      </c>
      <c r="AQ27" s="13" t="str">
        <f>IF(競技者データ入力シート!$AD33="","",VLOOKUP(AC27&amp;AO27,$CQ$2:$CR$9,2))</f>
        <v/>
      </c>
      <c r="AR27" s="13" t="str">
        <f>IF(競技者データ入力シート!$AD33="","",B27)</f>
        <v/>
      </c>
      <c r="AS27" s="13" t="str">
        <f>IF(競技者データ入力シート!$AD33="","",C27&amp;AO27)</f>
        <v/>
      </c>
      <c r="AT27" s="13"/>
      <c r="AU27" s="13" t="str">
        <f>IF(競技者データ入力シート!$AD33="","",C27&amp;AO27)</f>
        <v/>
      </c>
      <c r="AV27" s="13" t="str">
        <f>IF(競技者データ入力シート!$AD33="","",C27&amp;AO27)</f>
        <v/>
      </c>
      <c r="AW27" s="13"/>
      <c r="AX27" s="13" t="str">
        <f>IF(競技者データ入力シート!$AD33="","",競技者データ入力シート!$P33)</f>
        <v/>
      </c>
      <c r="AY27" s="1" t="str">
        <f>IF(競技者データ入力シート!AD33="","",COUNTIF($AQ$2:AQ27,AQ27))</f>
        <v/>
      </c>
      <c r="AZ27" s="13" t="str">
        <f t="shared" si="1"/>
        <v/>
      </c>
      <c r="BA27" s="13" t="str">
        <f t="shared" si="2"/>
        <v/>
      </c>
      <c r="BB27" s="13" t="str">
        <f t="shared" si="3"/>
        <v/>
      </c>
      <c r="BC27" s="13" t="str">
        <f t="shared" si="4"/>
        <v/>
      </c>
      <c r="BE27" s="13"/>
      <c r="BF27" s="13"/>
      <c r="BG27" s="13"/>
      <c r="BH27" s="13"/>
      <c r="BI27" s="13"/>
      <c r="BJ27" s="13"/>
      <c r="BK27" s="13"/>
      <c r="BL27" s="13"/>
      <c r="BM27" s="13"/>
      <c r="BO27" s="13"/>
      <c r="BP27" t="str">
        <f>IF(U27="","",(VLOOKUP($U27,データ!$P$2:$Q$41,2,FALSE)))</f>
        <v/>
      </c>
      <c r="BQ27" t="str">
        <f>IF(Y27="","",VLOOKUP(Y27,データ!$P$2:$Q$41,2,FALSE))</f>
        <v/>
      </c>
    </row>
    <row r="28" spans="2:69">
      <c r="B28" t="str">
        <f>IF(競技者データ入力シート!$S$2="","",競技者データ入力シート!$S$2)</f>
        <v/>
      </c>
      <c r="C28" t="str">
        <f>IF(競技者データ入力シート!$D34="","",競技者データ入力シート!$V$2)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t="str">
        <f>ASC(IF(競技者データ入力シート!AB34="","",競技者データ入力シート!AB34))</f>
        <v/>
      </c>
      <c r="AG28" s="1"/>
      <c r="AO28" s="1" t="str">
        <f>IF(競技者データ入力シート!$AD34="","",競技者データ入力シート!$AD34)</f>
        <v/>
      </c>
      <c r="AQ28" s="13" t="str">
        <f>IF(競技者データ入力シート!$AD34="","",VLOOKUP(AC28&amp;AO28,$CQ$2:$CR$9,2))</f>
        <v/>
      </c>
      <c r="AR28" s="13" t="str">
        <f>IF(競技者データ入力シート!$AD34="","",B28)</f>
        <v/>
      </c>
      <c r="AS28" s="13" t="str">
        <f>IF(競技者データ入力シート!$AD34="","",C28&amp;AO28)</f>
        <v/>
      </c>
      <c r="AT28" s="13"/>
      <c r="AU28" s="13" t="str">
        <f>IF(競技者データ入力シート!$AD34="","",C28&amp;AO28)</f>
        <v/>
      </c>
      <c r="AV28" s="13" t="str">
        <f>IF(競技者データ入力シート!$AD34="","",C28&amp;AO28)</f>
        <v/>
      </c>
      <c r="AW28" s="13"/>
      <c r="AX28" s="13" t="str">
        <f>IF(競技者データ入力シート!$AD34="","",競技者データ入力シート!$P34)</f>
        <v/>
      </c>
      <c r="AY28" s="1" t="str">
        <f>IF(競技者データ入力シート!AD34="","",COUNTIF($AQ$2:AQ28,AQ28))</f>
        <v/>
      </c>
      <c r="AZ28" s="13" t="str">
        <f t="shared" si="1"/>
        <v/>
      </c>
      <c r="BA28" s="13" t="str">
        <f t="shared" si="2"/>
        <v/>
      </c>
      <c r="BB28" s="13" t="str">
        <f t="shared" si="3"/>
        <v/>
      </c>
      <c r="BC28" s="13" t="str">
        <f t="shared" si="4"/>
        <v/>
      </c>
      <c r="BE28" s="13"/>
      <c r="BF28" s="13"/>
      <c r="BG28" s="13"/>
      <c r="BH28" s="13"/>
      <c r="BI28" s="13"/>
      <c r="BJ28" s="13"/>
      <c r="BK28" s="13"/>
      <c r="BL28" s="13"/>
      <c r="BM28" s="13"/>
      <c r="BO28" s="13"/>
      <c r="BP28" t="str">
        <f>IF(U28="","",(VLOOKUP($U28,データ!$P$2:$Q$41,2,FALSE)))</f>
        <v/>
      </c>
      <c r="BQ28" t="str">
        <f>IF(Y28="","",VLOOKUP(Y28,データ!$P$2:$Q$41,2,FALSE))</f>
        <v/>
      </c>
    </row>
    <row r="29" spans="2:69">
      <c r="B29" t="str">
        <f>IF(競技者データ入力シート!$S$2="","",競技者データ入力シート!$S$2)</f>
        <v/>
      </c>
      <c r="C29" t="str">
        <f>IF(競技者データ入力シート!$D35="","",競技者データ入力シート!$V$2)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t="str">
        <f>ASC(IF(競技者データ入力シート!AB35="","",競技者データ入力シート!AB35))</f>
        <v/>
      </c>
      <c r="AG29" s="1"/>
      <c r="AO29" s="1" t="str">
        <f>IF(競技者データ入力シート!$AD35="","",競技者データ入力シート!$AD35)</f>
        <v/>
      </c>
      <c r="AQ29" s="13" t="str">
        <f>IF(競技者データ入力シート!$AD35="","",VLOOKUP(AC29&amp;AO29,$CQ$2:$CR$9,2))</f>
        <v/>
      </c>
      <c r="AR29" s="13" t="str">
        <f>IF(競技者データ入力シート!$AD35="","",B29)</f>
        <v/>
      </c>
      <c r="AS29" s="13" t="str">
        <f>IF(競技者データ入力シート!$AD35="","",C29&amp;AO29)</f>
        <v/>
      </c>
      <c r="AT29" s="13"/>
      <c r="AU29" s="13" t="str">
        <f>IF(競技者データ入力シート!$AD35="","",C29&amp;AO29)</f>
        <v/>
      </c>
      <c r="AV29" s="13" t="str">
        <f>IF(競技者データ入力シート!$AD35="","",C29&amp;AO29)</f>
        <v/>
      </c>
      <c r="AW29" s="13"/>
      <c r="AX29" s="13" t="str">
        <f>IF(競技者データ入力シート!$AD35="","",競技者データ入力シート!$P35)</f>
        <v/>
      </c>
      <c r="AY29" s="1" t="str">
        <f>IF(競技者データ入力シート!AD35="","",COUNTIF($AQ$2:AQ29,AQ29))</f>
        <v/>
      </c>
      <c r="AZ29" s="13" t="str">
        <f t="shared" si="1"/>
        <v/>
      </c>
      <c r="BA29" s="13" t="str">
        <f t="shared" si="2"/>
        <v/>
      </c>
      <c r="BB29" s="13" t="str">
        <f t="shared" si="3"/>
        <v/>
      </c>
      <c r="BC29" s="13" t="str">
        <f t="shared" si="4"/>
        <v/>
      </c>
      <c r="BE29" s="13"/>
      <c r="BF29" s="13"/>
      <c r="BG29" s="13"/>
      <c r="BH29" s="13"/>
      <c r="BI29" s="13"/>
      <c r="BJ29" s="13"/>
      <c r="BK29" s="13"/>
      <c r="BL29" s="13"/>
      <c r="BM29" s="13"/>
      <c r="BO29" s="13"/>
      <c r="BP29" t="str">
        <f>IF(U29="","",(VLOOKUP($U29,データ!$P$2:$Q$41,2,FALSE)))</f>
        <v/>
      </c>
      <c r="BQ29" t="str">
        <f>IF(Y29="","",VLOOKUP(Y29,データ!$P$2:$Q$41,2,FALSE))</f>
        <v/>
      </c>
    </row>
    <row r="30" spans="2:69">
      <c r="B30" t="str">
        <f>IF(競技者データ入力シート!$S$2="","",競技者データ入力シート!$S$2)</f>
        <v/>
      </c>
      <c r="C30" t="str">
        <f>IF(競技者データ入力シート!$D36="","",競技者データ入力シート!$V$2)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t="str">
        <f>ASC(IF(競技者データ入力シート!AB36="","",競技者データ入力シート!AB36))</f>
        <v/>
      </c>
      <c r="AG30" s="1"/>
      <c r="AO30" s="1" t="str">
        <f>IF(競技者データ入力シート!$AD36="","",競技者データ入力シート!$AD36)</f>
        <v/>
      </c>
      <c r="AQ30" s="13" t="str">
        <f>IF(競技者データ入力シート!$AD36="","",VLOOKUP(AC30&amp;AO30,$CQ$2:$CR$9,2))</f>
        <v/>
      </c>
      <c r="AR30" s="13" t="str">
        <f>IF(競技者データ入力シート!$AD36="","",B30)</f>
        <v/>
      </c>
      <c r="AS30" s="13" t="str">
        <f>IF(競技者データ入力シート!$AD36="","",C30&amp;AO30)</f>
        <v/>
      </c>
      <c r="AT30" s="13"/>
      <c r="AU30" s="13" t="str">
        <f>IF(競技者データ入力シート!$AD36="","",C30&amp;AO30)</f>
        <v/>
      </c>
      <c r="AV30" s="13" t="str">
        <f>IF(競技者データ入力シート!$AD36="","",C30&amp;AO30)</f>
        <v/>
      </c>
      <c r="AW30" s="13"/>
      <c r="AX30" s="13" t="str">
        <f>IF(競技者データ入力シート!$AD36="","",競技者データ入力シート!$P36)</f>
        <v/>
      </c>
      <c r="AY30" s="1" t="str">
        <f>IF(競技者データ入力シート!AD36="","",COUNTIF($AQ$2:AQ30,AQ30))</f>
        <v/>
      </c>
      <c r="AZ30" s="13" t="str">
        <f t="shared" si="1"/>
        <v/>
      </c>
      <c r="BA30" s="13" t="str">
        <f t="shared" si="2"/>
        <v/>
      </c>
      <c r="BB30" s="13" t="str">
        <f t="shared" si="3"/>
        <v/>
      </c>
      <c r="BC30" s="13" t="str">
        <f t="shared" si="4"/>
        <v/>
      </c>
      <c r="BE30" s="13"/>
      <c r="BF30" s="13"/>
      <c r="BG30" s="13"/>
      <c r="BH30" s="13"/>
      <c r="BI30" s="13"/>
      <c r="BJ30" s="13"/>
      <c r="BK30" s="13"/>
      <c r="BL30" s="13"/>
      <c r="BM30" s="13"/>
      <c r="BO30" s="13"/>
      <c r="BP30" t="str">
        <f>IF(U30="","",(VLOOKUP($U30,データ!$P$2:$Q$41,2,FALSE)))</f>
        <v/>
      </c>
      <c r="BQ30" t="str">
        <f>IF(Y30="","",VLOOKUP(Y30,データ!$P$2:$Q$41,2,FALSE))</f>
        <v/>
      </c>
    </row>
    <row r="31" spans="2:69">
      <c r="B31" t="str">
        <f>IF(競技者データ入力シート!$S$2="","",競技者データ入力シート!$S$2)</f>
        <v/>
      </c>
      <c r="C31" t="str">
        <f>IF(競技者データ入力シート!$D37="","",競技者データ入力シート!$V$2)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t="str">
        <f>ASC(IF(競技者データ入力シート!AB37="","",競技者データ入力シート!AB37))</f>
        <v/>
      </c>
      <c r="AG31" s="1"/>
      <c r="AO31" s="1" t="str">
        <f>IF(競技者データ入力シート!$AD37="","",競技者データ入力シート!$AD37)</f>
        <v/>
      </c>
      <c r="AQ31" s="13" t="str">
        <f>IF(競技者データ入力シート!$AD37="","",VLOOKUP(AC31&amp;AO31,$CQ$2:$CR$9,2))</f>
        <v/>
      </c>
      <c r="AR31" s="13" t="str">
        <f>IF(競技者データ入力シート!$AD37="","",B31)</f>
        <v/>
      </c>
      <c r="AS31" s="13" t="str">
        <f>IF(競技者データ入力シート!$AD37="","",C31&amp;AO31)</f>
        <v/>
      </c>
      <c r="AT31" s="13"/>
      <c r="AU31" s="13" t="str">
        <f>IF(競技者データ入力シート!$AD37="","",C31&amp;AO31)</f>
        <v/>
      </c>
      <c r="AV31" s="13" t="str">
        <f>IF(競技者データ入力シート!$AD37="","",C31&amp;AO31)</f>
        <v/>
      </c>
      <c r="AW31" s="13"/>
      <c r="AX31" s="13" t="str">
        <f>IF(競技者データ入力シート!$AD37="","",競技者データ入力シート!$P37)</f>
        <v/>
      </c>
      <c r="AY31" s="1" t="str">
        <f>IF(競技者データ入力シート!AD37="","",COUNTIF($AQ$2:AQ31,AQ31))</f>
        <v/>
      </c>
      <c r="AZ31" s="13" t="str">
        <f t="shared" si="1"/>
        <v/>
      </c>
      <c r="BA31" s="13" t="str">
        <f t="shared" si="2"/>
        <v/>
      </c>
      <c r="BB31" s="13" t="str">
        <f t="shared" si="3"/>
        <v/>
      </c>
      <c r="BC31" s="13" t="str">
        <f t="shared" si="4"/>
        <v/>
      </c>
      <c r="BE31" s="13"/>
      <c r="BF31" s="13"/>
      <c r="BG31" s="13"/>
      <c r="BH31" s="13"/>
      <c r="BI31" s="13"/>
      <c r="BJ31" s="13"/>
      <c r="BK31" s="13"/>
      <c r="BL31" s="13"/>
      <c r="BM31" s="13"/>
      <c r="BO31" s="13"/>
      <c r="BP31" t="str">
        <f>IF(U31="","",(VLOOKUP($U31,データ!$P$2:$Q$41,2,FALSE)))</f>
        <v/>
      </c>
      <c r="BQ31" t="str">
        <f>IF(Y31="","",VLOOKUP(Y31,データ!$P$2:$Q$41,2,FALSE))</f>
        <v/>
      </c>
    </row>
    <row r="32" spans="2:69">
      <c r="B32" t="str">
        <f>IF(競技者データ入力シート!$S$2="","",競技者データ入力シート!$S$2)</f>
        <v/>
      </c>
      <c r="C32" t="str">
        <f>IF(競技者データ入力シート!$D38="","",競技者データ入力シート!$V$2)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t="str">
        <f>ASC(IF(競技者データ入力シート!AB38="","",競技者データ入力シート!AB38))</f>
        <v/>
      </c>
      <c r="AG32" s="1"/>
      <c r="AO32" s="1" t="str">
        <f>IF(競技者データ入力シート!$AD38="","",競技者データ入力シート!$AD38)</f>
        <v/>
      </c>
      <c r="AQ32" s="13" t="str">
        <f>IF(競技者データ入力シート!$AD38="","",VLOOKUP(AC32&amp;AO32,$CQ$2:$CR$9,2))</f>
        <v/>
      </c>
      <c r="AR32" s="13" t="str">
        <f>IF(競技者データ入力シート!$AD38="","",B32)</f>
        <v/>
      </c>
      <c r="AS32" s="13" t="str">
        <f>IF(競技者データ入力シート!$AD38="","",C32&amp;AO32)</f>
        <v/>
      </c>
      <c r="AT32" s="13"/>
      <c r="AU32" s="13" t="str">
        <f>IF(競技者データ入力シート!$AD38="","",C32&amp;AO32)</f>
        <v/>
      </c>
      <c r="AV32" s="13" t="str">
        <f>IF(競技者データ入力シート!$AD38="","",C32&amp;AO32)</f>
        <v/>
      </c>
      <c r="AW32" s="13"/>
      <c r="AX32" s="13" t="str">
        <f>IF(競技者データ入力シート!$AD38="","",競技者データ入力シート!$P38)</f>
        <v/>
      </c>
      <c r="AY32" s="1" t="str">
        <f>IF(競技者データ入力シート!AD38="","",COUNTIF($AQ$2:AQ32,AQ32))</f>
        <v/>
      </c>
      <c r="AZ32" s="13" t="str">
        <f t="shared" si="1"/>
        <v/>
      </c>
      <c r="BA32" s="13" t="str">
        <f t="shared" si="2"/>
        <v/>
      </c>
      <c r="BB32" s="13" t="str">
        <f t="shared" si="3"/>
        <v/>
      </c>
      <c r="BC32" s="13" t="str">
        <f t="shared" si="4"/>
        <v/>
      </c>
      <c r="BE32" s="13"/>
      <c r="BF32" s="13"/>
      <c r="BG32" s="13"/>
      <c r="BH32" s="13"/>
      <c r="BI32" s="13"/>
      <c r="BJ32" s="13"/>
      <c r="BK32" s="13"/>
      <c r="BL32" s="13"/>
      <c r="BM32" s="13"/>
      <c r="BO32" s="13"/>
      <c r="BP32" t="str">
        <f>IF(U32="","",(VLOOKUP($U32,データ!$P$2:$Q$41,2,FALSE)))</f>
        <v/>
      </c>
      <c r="BQ32" t="str">
        <f>IF(Y32="","",VLOOKUP(Y32,データ!$P$2:$Q$41,2,FALSE))</f>
        <v/>
      </c>
    </row>
    <row r="33" spans="2:69">
      <c r="B33" t="str">
        <f>IF(競技者データ入力シート!$S$2="","",競技者データ入力シート!$S$2)</f>
        <v/>
      </c>
      <c r="C33" t="str">
        <f>IF(競技者データ入力シート!$D39="","",競技者データ入力シート!$V$2)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t="str">
        <f>ASC(IF(競技者データ入力シート!AB39="","",競技者データ入力シート!AB39))</f>
        <v/>
      </c>
      <c r="AG33" s="1"/>
      <c r="AO33" s="1" t="str">
        <f>IF(競技者データ入力シート!$AD39="","",競技者データ入力シート!$AD39)</f>
        <v/>
      </c>
      <c r="AQ33" s="13" t="str">
        <f>IF(競技者データ入力シート!$AD39="","",VLOOKUP(AC33&amp;AO33,$CQ$2:$CR$9,2))</f>
        <v/>
      </c>
      <c r="AR33" s="13" t="str">
        <f>IF(競技者データ入力シート!$AD39="","",B33)</f>
        <v/>
      </c>
      <c r="AS33" s="13" t="str">
        <f>IF(競技者データ入力シート!$AD39="","",C33&amp;AO33)</f>
        <v/>
      </c>
      <c r="AT33" s="13"/>
      <c r="AU33" s="13" t="str">
        <f>IF(競技者データ入力シート!$AD39="","",C33&amp;AO33)</f>
        <v/>
      </c>
      <c r="AV33" s="13" t="str">
        <f>IF(競技者データ入力シート!$AD39="","",C33&amp;AO33)</f>
        <v/>
      </c>
      <c r="AW33" s="13"/>
      <c r="AX33" s="13" t="str">
        <f>IF(競技者データ入力シート!$AD39="","",競技者データ入力シート!$P39)</f>
        <v/>
      </c>
      <c r="AY33" s="1" t="str">
        <f>IF(競技者データ入力シート!AD39="","",COUNTIF($AQ$2:AQ33,AQ33))</f>
        <v/>
      </c>
      <c r="AZ33" s="13" t="str">
        <f t="shared" si="1"/>
        <v/>
      </c>
      <c r="BA33" s="13" t="str">
        <f t="shared" si="2"/>
        <v/>
      </c>
      <c r="BB33" s="13" t="str">
        <f t="shared" si="3"/>
        <v/>
      </c>
      <c r="BC33" s="13" t="str">
        <f t="shared" si="4"/>
        <v/>
      </c>
      <c r="BE33" s="13"/>
      <c r="BF33" s="13"/>
      <c r="BG33" s="13"/>
      <c r="BH33" s="13"/>
      <c r="BI33" s="13"/>
      <c r="BJ33" s="13"/>
      <c r="BK33" s="13"/>
      <c r="BL33" s="13"/>
      <c r="BM33" s="13"/>
      <c r="BO33" s="13"/>
      <c r="BP33" t="str">
        <f>IF(U33="","",(VLOOKUP($U33,データ!$P$2:$Q$41,2,FALSE)))</f>
        <v/>
      </c>
      <c r="BQ33" t="str">
        <f>IF(Y33="","",VLOOKUP(Y33,データ!$P$2:$Q$41,2,FALSE))</f>
        <v/>
      </c>
    </row>
    <row r="34" spans="2:69">
      <c r="B34" t="str">
        <f>IF(競技者データ入力シート!$S$2="","",競技者データ入力シート!$S$2)</f>
        <v/>
      </c>
      <c r="C34" t="str">
        <f>IF(競技者データ入力シート!$D40="","",競技者データ入力シート!$V$2)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t="str">
        <f>ASC(IF(競技者データ入力シート!AB40="","",競技者データ入力シート!AB40))</f>
        <v/>
      </c>
      <c r="AG34" s="1"/>
      <c r="AO34" s="1" t="str">
        <f>IF(競技者データ入力シート!$AD40="","",競技者データ入力シート!$AD40)</f>
        <v/>
      </c>
      <c r="AQ34" s="13" t="str">
        <f>IF(競技者データ入力シート!$AD40="","",VLOOKUP(AC34&amp;AO34,$CQ$2:$CR$9,2))</f>
        <v/>
      </c>
      <c r="AR34" s="13" t="str">
        <f>IF(競技者データ入力シート!$AD40="","",B34)</f>
        <v/>
      </c>
      <c r="AS34" s="13" t="str">
        <f>IF(競技者データ入力シート!$AD40="","",C34&amp;AO34)</f>
        <v/>
      </c>
      <c r="AT34" s="13"/>
      <c r="AU34" s="13" t="str">
        <f>IF(競技者データ入力シート!$AD40="","",C34&amp;AO34)</f>
        <v/>
      </c>
      <c r="AV34" s="13" t="str">
        <f>IF(競技者データ入力シート!$AD40="","",C34&amp;AO34)</f>
        <v/>
      </c>
      <c r="AW34" s="13"/>
      <c r="AX34" s="13" t="str">
        <f>IF(競技者データ入力シート!$AD40="","",競技者データ入力シート!$P40)</f>
        <v/>
      </c>
      <c r="AY34" s="1" t="str">
        <f>IF(競技者データ入力シート!AD40="","",COUNTIF($AQ$2:AQ34,AQ34))</f>
        <v/>
      </c>
      <c r="AZ34" s="13" t="str">
        <f t="shared" si="1"/>
        <v/>
      </c>
      <c r="BA34" s="13" t="str">
        <f t="shared" si="2"/>
        <v/>
      </c>
      <c r="BB34" s="13" t="str">
        <f t="shared" si="3"/>
        <v/>
      </c>
      <c r="BC34" s="13" t="str">
        <f t="shared" si="4"/>
        <v/>
      </c>
      <c r="BE34" s="13"/>
      <c r="BF34" s="13"/>
      <c r="BG34" s="13"/>
      <c r="BH34" s="13"/>
      <c r="BI34" s="13"/>
      <c r="BJ34" s="13"/>
      <c r="BK34" s="13"/>
      <c r="BL34" s="13"/>
      <c r="BM34" s="13"/>
      <c r="BO34" s="13"/>
      <c r="BP34" t="str">
        <f>IF(U34="","",(VLOOKUP($U34,データ!$P$2:$Q$41,2,FALSE)))</f>
        <v/>
      </c>
      <c r="BQ34" t="str">
        <f>IF(Y34="","",VLOOKUP(Y34,データ!$P$2:$Q$41,2,FALSE))</f>
        <v/>
      </c>
    </row>
    <row r="35" spans="2:69">
      <c r="B35" t="str">
        <f>IF(競技者データ入力シート!$S$2="","",競技者データ入力シート!$S$2)</f>
        <v/>
      </c>
      <c r="C35" t="str">
        <f>IF(競技者データ入力シート!$D41="","",競技者データ入力シート!$V$2)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t="str">
        <f>ASC(IF(競技者データ入力シート!AB41="","",競技者データ入力シート!AB41))</f>
        <v/>
      </c>
      <c r="AG35" s="1"/>
      <c r="AO35" s="1" t="str">
        <f>IF(競技者データ入力シート!$AD41="","",競技者データ入力シート!$AD41)</f>
        <v/>
      </c>
      <c r="AQ35" s="13" t="str">
        <f>IF(競技者データ入力シート!$AD41="","",VLOOKUP(AC35&amp;AO35,$CQ$2:$CR$9,2))</f>
        <v/>
      </c>
      <c r="AR35" s="13" t="str">
        <f>IF(競技者データ入力シート!$AD41="","",B35)</f>
        <v/>
      </c>
      <c r="AS35" s="13" t="str">
        <f>IF(競技者データ入力シート!$AD41="","",C35&amp;AO35)</f>
        <v/>
      </c>
      <c r="AT35" s="13"/>
      <c r="AU35" s="13" t="str">
        <f>IF(競技者データ入力シート!$AD41="","",C35&amp;AO35)</f>
        <v/>
      </c>
      <c r="AV35" s="13" t="str">
        <f>IF(競技者データ入力シート!$AD41="","",C35&amp;AO35)</f>
        <v/>
      </c>
      <c r="AW35" s="13"/>
      <c r="AX35" s="13" t="str">
        <f>IF(競技者データ入力シート!$AD41="","",競技者データ入力シート!$P41)</f>
        <v/>
      </c>
      <c r="AY35" s="1" t="str">
        <f>IF(競技者データ入力シート!AD41="","",COUNTIF($AQ$2:AQ35,AQ35))</f>
        <v/>
      </c>
      <c r="AZ35" s="13" t="str">
        <f t="shared" si="1"/>
        <v/>
      </c>
      <c r="BA35" s="13" t="str">
        <f t="shared" si="2"/>
        <v/>
      </c>
      <c r="BB35" s="13" t="str">
        <f t="shared" si="3"/>
        <v/>
      </c>
      <c r="BC35" s="13" t="str">
        <f t="shared" si="4"/>
        <v/>
      </c>
      <c r="BE35" s="13"/>
      <c r="BF35" s="13"/>
      <c r="BG35" s="13"/>
      <c r="BH35" s="13"/>
      <c r="BI35" s="13"/>
      <c r="BJ35" s="13"/>
      <c r="BK35" s="13"/>
      <c r="BL35" s="13"/>
      <c r="BM35" s="13"/>
      <c r="BO35" s="13"/>
      <c r="BP35" t="str">
        <f>IF(U35="","",(VLOOKUP($U35,データ!$P$2:$Q$41,2,FALSE)))</f>
        <v/>
      </c>
      <c r="BQ35" t="str">
        <f>IF(Y35="","",VLOOKUP(Y35,データ!$P$2:$Q$41,2,FALSE))</f>
        <v/>
      </c>
    </row>
    <row r="36" spans="2:69">
      <c r="B36" t="str">
        <f>IF(競技者データ入力シート!$S$2="","",競技者データ入力シート!$S$2)</f>
        <v/>
      </c>
      <c r="C36" t="str">
        <f>IF(競技者データ入力シート!$D42="","",競技者データ入力シート!$V$2)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t="str">
        <f>ASC(IF(競技者データ入力シート!AB42="","",競技者データ入力シート!AB42))</f>
        <v/>
      </c>
      <c r="AG36" s="1"/>
      <c r="AO36" s="1" t="str">
        <f>IF(競技者データ入力シート!$AD42="","",競技者データ入力シート!$AD42)</f>
        <v/>
      </c>
      <c r="AQ36" s="13" t="str">
        <f>IF(競技者データ入力シート!$AD42="","",VLOOKUP(AC36&amp;AO36,$CQ$2:$CR$9,2))</f>
        <v/>
      </c>
      <c r="AR36" s="13" t="str">
        <f>IF(競技者データ入力シート!$AD42="","",B36)</f>
        <v/>
      </c>
      <c r="AS36" s="13" t="str">
        <f>IF(競技者データ入力シート!$AD42="","",C36&amp;AO36)</f>
        <v/>
      </c>
      <c r="AT36" s="13"/>
      <c r="AU36" s="13" t="str">
        <f>IF(競技者データ入力シート!$AD42="","",C36&amp;AO36)</f>
        <v/>
      </c>
      <c r="AV36" s="13" t="str">
        <f>IF(競技者データ入力シート!$AD42="","",C36&amp;AO36)</f>
        <v/>
      </c>
      <c r="AW36" s="13"/>
      <c r="AX36" s="13" t="str">
        <f>IF(競技者データ入力シート!$AD42="","",競技者データ入力シート!$P42)</f>
        <v/>
      </c>
      <c r="AY36" s="1" t="str">
        <f>IF(競技者データ入力シート!AD42="","",COUNTIF($AQ$2:AQ36,AQ36))</f>
        <v/>
      </c>
      <c r="AZ36" s="13" t="str">
        <f t="shared" si="1"/>
        <v/>
      </c>
      <c r="BA36" s="13" t="str">
        <f t="shared" si="2"/>
        <v/>
      </c>
      <c r="BB36" s="13" t="str">
        <f t="shared" si="3"/>
        <v/>
      </c>
      <c r="BC36" s="13" t="str">
        <f t="shared" si="4"/>
        <v/>
      </c>
      <c r="BE36" s="13"/>
      <c r="BF36" s="13"/>
      <c r="BG36" s="13"/>
      <c r="BH36" s="13"/>
      <c r="BI36" s="13"/>
      <c r="BJ36" s="13"/>
      <c r="BK36" s="13"/>
      <c r="BL36" s="13"/>
      <c r="BM36" s="13"/>
      <c r="BO36" s="13"/>
      <c r="BP36" t="str">
        <f>IF(U36="","",(VLOOKUP($U36,データ!$P$2:$Q$41,2,FALSE)))</f>
        <v/>
      </c>
      <c r="BQ36" t="str">
        <f>IF(Y36="","",VLOOKUP(Y36,データ!$P$2:$Q$41,2,FALSE))</f>
        <v/>
      </c>
    </row>
    <row r="37" spans="2:69">
      <c r="B37" t="str">
        <f>IF(競技者データ入力シート!$S$2="","",競技者データ入力シート!$S$2)</f>
        <v/>
      </c>
      <c r="C37" t="str">
        <f>IF(競技者データ入力シート!$D43="","",競技者データ入力シート!$V$2)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t="str">
        <f>ASC(IF(競技者データ入力シート!AB43="","",競技者データ入力シート!AB43))</f>
        <v/>
      </c>
      <c r="AG37" s="1"/>
      <c r="AO37" s="1" t="str">
        <f>IF(競技者データ入力シート!$AD43="","",競技者データ入力シート!$AD43)</f>
        <v/>
      </c>
      <c r="AQ37" s="13" t="str">
        <f>IF(競技者データ入力シート!$AD43="","",VLOOKUP(AC37&amp;AO37,$CQ$2:$CR$9,2))</f>
        <v/>
      </c>
      <c r="AR37" s="13" t="str">
        <f>IF(競技者データ入力シート!$AD43="","",B37)</f>
        <v/>
      </c>
      <c r="AS37" s="13" t="str">
        <f>IF(競技者データ入力シート!$AD43="","",C37&amp;AO37)</f>
        <v/>
      </c>
      <c r="AT37" s="13"/>
      <c r="AU37" s="13" t="str">
        <f>IF(競技者データ入力シート!$AD43="","",C37&amp;AO37)</f>
        <v/>
      </c>
      <c r="AV37" s="13" t="str">
        <f>IF(競技者データ入力シート!$AD43="","",C37&amp;AO37)</f>
        <v/>
      </c>
      <c r="AW37" s="13"/>
      <c r="AX37" s="13" t="str">
        <f>IF(競技者データ入力シート!$AD43="","",競技者データ入力シート!$P43)</f>
        <v/>
      </c>
      <c r="AY37" s="1" t="str">
        <f>IF(競技者データ入力シート!AD43="","",COUNTIF($AQ$2:AQ37,AQ37))</f>
        <v/>
      </c>
      <c r="AZ37" s="13" t="str">
        <f t="shared" si="1"/>
        <v/>
      </c>
      <c r="BA37" s="13" t="str">
        <f t="shared" si="2"/>
        <v/>
      </c>
      <c r="BB37" s="13" t="str">
        <f t="shared" si="3"/>
        <v/>
      </c>
      <c r="BC37" s="13" t="str">
        <f t="shared" si="4"/>
        <v/>
      </c>
      <c r="BE37" s="13"/>
      <c r="BF37" s="13"/>
      <c r="BG37" s="13"/>
      <c r="BH37" s="13"/>
      <c r="BI37" s="13"/>
      <c r="BJ37" s="13"/>
      <c r="BK37" s="13"/>
      <c r="BL37" s="13"/>
      <c r="BM37" s="13"/>
      <c r="BO37" s="13"/>
      <c r="BP37" t="str">
        <f>IF(U37="","",(VLOOKUP($U37,データ!$P$2:$Q$41,2,FALSE)))</f>
        <v/>
      </c>
      <c r="BQ37" t="str">
        <f>IF(Y37="","",VLOOKUP(Y37,データ!$P$2:$Q$41,2,FALSE))</f>
        <v/>
      </c>
    </row>
    <row r="38" spans="2:69">
      <c r="B38" t="str">
        <f>IF(競技者データ入力シート!$S$2="","",競技者データ入力シート!$S$2)</f>
        <v/>
      </c>
      <c r="C38" t="str">
        <f>IF(競技者データ入力シート!$D44="","",競技者データ入力シート!$V$2)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t="str">
        <f>ASC(IF(競技者データ入力シート!AB44="","",競技者データ入力シート!AB44))</f>
        <v/>
      </c>
      <c r="AG38" s="1"/>
      <c r="AO38" s="1" t="str">
        <f>IF(競技者データ入力シート!$AD44="","",競技者データ入力シート!$AD44)</f>
        <v/>
      </c>
      <c r="AQ38" s="13" t="str">
        <f>IF(競技者データ入力シート!$AD44="","",VLOOKUP(AC38&amp;AO38,$CQ$2:$CR$9,2))</f>
        <v/>
      </c>
      <c r="AR38" s="13" t="str">
        <f>IF(競技者データ入力シート!$AD44="","",B38)</f>
        <v/>
      </c>
      <c r="AS38" s="13" t="str">
        <f>IF(競技者データ入力シート!$AD44="","",C38&amp;AO38)</f>
        <v/>
      </c>
      <c r="AT38" s="13"/>
      <c r="AU38" s="13" t="str">
        <f>IF(競技者データ入力シート!$AD44="","",C38&amp;AO38)</f>
        <v/>
      </c>
      <c r="AV38" s="13" t="str">
        <f>IF(競技者データ入力シート!$AD44="","",C38&amp;AO38)</f>
        <v/>
      </c>
      <c r="AW38" s="13"/>
      <c r="AX38" s="13" t="str">
        <f>IF(競技者データ入力シート!$AD44="","",競技者データ入力シート!$P44)</f>
        <v/>
      </c>
      <c r="AY38" s="1" t="str">
        <f>IF(競技者データ入力シート!AD44="","",COUNTIF($AQ$2:AQ38,AQ38))</f>
        <v/>
      </c>
      <c r="AZ38" s="13" t="str">
        <f t="shared" si="1"/>
        <v/>
      </c>
      <c r="BA38" s="13" t="str">
        <f t="shared" si="2"/>
        <v/>
      </c>
      <c r="BB38" s="13" t="str">
        <f t="shared" si="3"/>
        <v/>
      </c>
      <c r="BC38" s="13" t="str">
        <f t="shared" si="4"/>
        <v/>
      </c>
      <c r="BE38" s="13"/>
      <c r="BF38" s="13"/>
      <c r="BG38" s="13"/>
      <c r="BH38" s="13"/>
      <c r="BI38" s="13"/>
      <c r="BJ38" s="13"/>
      <c r="BK38" s="13"/>
      <c r="BL38" s="13"/>
      <c r="BM38" s="13"/>
      <c r="BO38" s="13"/>
      <c r="BP38" t="str">
        <f>IF(U38="","",(VLOOKUP($U38,データ!$P$2:$Q$41,2,FALSE)))</f>
        <v/>
      </c>
      <c r="BQ38" t="str">
        <f>IF(Y38="","",VLOOKUP(Y38,データ!$P$2:$Q$41,2,FALSE))</f>
        <v/>
      </c>
    </row>
    <row r="39" spans="2:69">
      <c r="B39" t="str">
        <f>IF(競技者データ入力シート!$S$2="","",競技者データ入力シート!$S$2)</f>
        <v/>
      </c>
      <c r="C39" t="str">
        <f>IF(競技者データ入力シート!$D45="","",競技者データ入力シート!$V$2)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t="str">
        <f>ASC(IF(競技者データ入力シート!AB45="","",競技者データ入力シート!AB45))</f>
        <v/>
      </c>
      <c r="AG39" s="1"/>
      <c r="AO39" s="1" t="str">
        <f>IF(競技者データ入力シート!$AD45="","",競技者データ入力シート!$AD45)</f>
        <v/>
      </c>
      <c r="AQ39" s="13" t="str">
        <f>IF(競技者データ入力シート!$AD45="","",VLOOKUP(AC39&amp;AO39,$CQ$2:$CR$9,2))</f>
        <v/>
      </c>
      <c r="AR39" s="13" t="str">
        <f>IF(競技者データ入力シート!$AD45="","",B39)</f>
        <v/>
      </c>
      <c r="AS39" s="13" t="str">
        <f>IF(競技者データ入力シート!$AD45="","",C39&amp;AO39)</f>
        <v/>
      </c>
      <c r="AT39" s="13"/>
      <c r="AU39" s="13" t="str">
        <f>IF(競技者データ入力シート!$AD45="","",C39&amp;AO39)</f>
        <v/>
      </c>
      <c r="AV39" s="13" t="str">
        <f>IF(競技者データ入力シート!$AD45="","",C39&amp;AO39)</f>
        <v/>
      </c>
      <c r="AW39" s="13"/>
      <c r="AX39" s="13" t="str">
        <f>IF(競技者データ入力シート!$AD45="","",競技者データ入力シート!$P45)</f>
        <v/>
      </c>
      <c r="AY39" s="1" t="str">
        <f>IF(競技者データ入力シート!AD45="","",COUNTIF($AQ$2:AQ39,AQ39))</f>
        <v/>
      </c>
      <c r="AZ39" s="13" t="str">
        <f t="shared" si="1"/>
        <v/>
      </c>
      <c r="BA39" s="13" t="str">
        <f t="shared" si="2"/>
        <v/>
      </c>
      <c r="BB39" s="13" t="str">
        <f t="shared" si="3"/>
        <v/>
      </c>
      <c r="BC39" s="13" t="str">
        <f t="shared" si="4"/>
        <v/>
      </c>
      <c r="BE39" s="13"/>
      <c r="BF39" s="13"/>
      <c r="BG39" s="13"/>
      <c r="BH39" s="13"/>
      <c r="BI39" s="13"/>
      <c r="BJ39" s="13"/>
      <c r="BK39" s="13"/>
      <c r="BL39" s="13"/>
      <c r="BM39" s="13"/>
      <c r="BO39" s="13"/>
      <c r="BP39" t="str">
        <f>IF(U39="","",(VLOOKUP($U39,データ!$P$2:$Q$41,2,FALSE)))</f>
        <v/>
      </c>
      <c r="BQ39" t="str">
        <f>IF(Y39="","",VLOOKUP(Y39,データ!$P$2:$Q$41,2,FALSE))</f>
        <v/>
      </c>
    </row>
    <row r="40" spans="2:69">
      <c r="B40" t="str">
        <f>IF(競技者データ入力シート!$S$2="","",競技者データ入力シート!$S$2)</f>
        <v/>
      </c>
      <c r="C40" t="str">
        <f>IF(競技者データ入力シート!$D46="","",競技者データ入力シート!$V$2)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t="str">
        <f>ASC(IF(競技者データ入力シート!AB46="","",競技者データ入力シート!AB46))</f>
        <v/>
      </c>
      <c r="AG40" s="1"/>
      <c r="AO40" s="1" t="str">
        <f>IF(競技者データ入力シート!$AD46="","",競技者データ入力シート!$AD46)</f>
        <v/>
      </c>
      <c r="AQ40" s="13" t="str">
        <f>IF(競技者データ入力シート!$AD46="","",VLOOKUP(AC40&amp;AO40,$CQ$2:$CR$9,2))</f>
        <v/>
      </c>
      <c r="AR40" s="13" t="str">
        <f>IF(競技者データ入力シート!$AD46="","",B40)</f>
        <v/>
      </c>
      <c r="AS40" s="13" t="str">
        <f>IF(競技者データ入力シート!$AD46="","",C40&amp;AO40)</f>
        <v/>
      </c>
      <c r="AT40" s="13"/>
      <c r="AU40" s="13" t="str">
        <f>IF(競技者データ入力シート!$AD46="","",C40&amp;AO40)</f>
        <v/>
      </c>
      <c r="AV40" s="13" t="str">
        <f>IF(競技者データ入力シート!$AD46="","",C40&amp;AO40)</f>
        <v/>
      </c>
      <c r="AW40" s="13"/>
      <c r="AX40" s="13" t="str">
        <f>IF(競技者データ入力シート!$AD46="","",競技者データ入力シート!$P46)</f>
        <v/>
      </c>
      <c r="AY40" s="1" t="str">
        <f>IF(競技者データ入力シート!AD46="","",COUNTIF($AQ$2:AQ40,AQ40))</f>
        <v/>
      </c>
      <c r="AZ40" s="13" t="str">
        <f t="shared" si="1"/>
        <v/>
      </c>
      <c r="BA40" s="13" t="str">
        <f t="shared" si="2"/>
        <v/>
      </c>
      <c r="BB40" s="13" t="str">
        <f t="shared" si="3"/>
        <v/>
      </c>
      <c r="BC40" s="13" t="str">
        <f t="shared" si="4"/>
        <v/>
      </c>
      <c r="BE40" s="13"/>
      <c r="BF40" s="13"/>
      <c r="BG40" s="13"/>
      <c r="BH40" s="13"/>
      <c r="BI40" s="13"/>
      <c r="BJ40" s="13"/>
      <c r="BK40" s="13"/>
      <c r="BL40" s="13"/>
      <c r="BM40" s="13"/>
      <c r="BO40" s="13"/>
      <c r="BP40" t="str">
        <f>IF(U40="","",(VLOOKUP($U40,データ!$P$2:$Q$41,2,FALSE)))</f>
        <v/>
      </c>
      <c r="BQ40" t="str">
        <f>IF(Y40="","",VLOOKUP(Y40,データ!$P$2:$Q$41,2,FALSE))</f>
        <v/>
      </c>
    </row>
    <row r="41" spans="2:69">
      <c r="B41" t="str">
        <f>IF(競技者データ入力シート!$S$2="","",競技者データ入力シート!$S$2)</f>
        <v/>
      </c>
      <c r="C41" t="str">
        <f>IF(競技者データ入力シート!$D47="","",競技者データ入力シート!$V$2)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t="str">
        <f>ASC(IF(競技者データ入力シート!AB47="","",競技者データ入力シート!AB47))</f>
        <v/>
      </c>
      <c r="AG41" s="1"/>
      <c r="AO41" s="1" t="str">
        <f>IF(競技者データ入力シート!$AD47="","",競技者データ入力シート!$AD47)</f>
        <v/>
      </c>
      <c r="AQ41" s="13" t="str">
        <f>IF(競技者データ入力シート!$AD47="","",VLOOKUP(AC41&amp;AO41,$CQ$2:$CR$9,2))</f>
        <v/>
      </c>
      <c r="AR41" s="13" t="str">
        <f>IF(競技者データ入力シート!$AD47="","",B41)</f>
        <v/>
      </c>
      <c r="AS41" s="13" t="str">
        <f>IF(競技者データ入力シート!$AD47="","",C41&amp;AO41)</f>
        <v/>
      </c>
      <c r="AT41" s="13"/>
      <c r="AU41" s="13" t="str">
        <f>IF(競技者データ入力シート!$AD47="","",C41&amp;AO41)</f>
        <v/>
      </c>
      <c r="AV41" s="13" t="str">
        <f>IF(競技者データ入力シート!$AD47="","",C41&amp;AO41)</f>
        <v/>
      </c>
      <c r="AW41" s="13"/>
      <c r="AX41" s="13" t="str">
        <f>IF(競技者データ入力シート!$AD47="","",競技者データ入力シート!$P47)</f>
        <v/>
      </c>
      <c r="AY41" s="1" t="str">
        <f>IF(競技者データ入力シート!AD47="","",COUNTIF($AQ$2:AQ41,AQ41))</f>
        <v/>
      </c>
      <c r="AZ41" s="13" t="str">
        <f t="shared" si="1"/>
        <v/>
      </c>
      <c r="BA41" s="13" t="str">
        <f t="shared" si="2"/>
        <v/>
      </c>
      <c r="BB41" s="13" t="str">
        <f t="shared" si="3"/>
        <v/>
      </c>
      <c r="BC41" s="13" t="str">
        <f t="shared" si="4"/>
        <v/>
      </c>
      <c r="BE41" s="13"/>
      <c r="BF41" s="13"/>
      <c r="BG41" s="13"/>
      <c r="BH41" s="13"/>
      <c r="BI41" s="13"/>
      <c r="BJ41" s="13"/>
      <c r="BK41" s="13"/>
      <c r="BL41" s="13"/>
      <c r="BM41" s="13"/>
      <c r="BO41" s="13"/>
      <c r="BP41" t="str">
        <f>IF(U41="","",(VLOOKUP($U41,データ!$P$2:$Q$41,2,FALSE)))</f>
        <v/>
      </c>
      <c r="BQ41" t="str">
        <f>IF(Y41="","",VLOOKUP(Y41,データ!$P$2:$Q$41,2,FALSE))</f>
        <v/>
      </c>
    </row>
    <row r="42" spans="2:69">
      <c r="B42" t="str">
        <f>IF(競技者データ入力シート!$S$2="","",競技者データ入力シート!$S$2)</f>
        <v/>
      </c>
      <c r="C42" t="str">
        <f>IF(競技者データ入力シート!$D48="","",競技者データ入力シート!$V$2)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t="str">
        <f>ASC(IF(競技者データ入力シート!AB48="","",競技者データ入力シート!AB48))</f>
        <v/>
      </c>
      <c r="AG42" s="1"/>
      <c r="AO42" s="1" t="str">
        <f>IF(競技者データ入力シート!$AD48="","",競技者データ入力シート!$AD48)</f>
        <v/>
      </c>
      <c r="AQ42" s="13" t="str">
        <f>IF(競技者データ入力シート!$AD48="","",VLOOKUP(AC42&amp;AO42,$CQ$2:$CR$9,2))</f>
        <v/>
      </c>
      <c r="AR42" s="13" t="str">
        <f>IF(競技者データ入力シート!$AD48="","",B42)</f>
        <v/>
      </c>
      <c r="AS42" s="13" t="str">
        <f>IF(競技者データ入力シート!$AD48="","",C42&amp;AO42)</f>
        <v/>
      </c>
      <c r="AT42" s="13"/>
      <c r="AU42" s="13" t="str">
        <f>IF(競技者データ入力シート!$AD48="","",C42&amp;AO42)</f>
        <v/>
      </c>
      <c r="AV42" s="13" t="str">
        <f>IF(競技者データ入力シート!$AD48="","",C42&amp;AO42)</f>
        <v/>
      </c>
      <c r="AW42" s="13"/>
      <c r="AX42" s="13" t="str">
        <f>IF(競技者データ入力シート!$AD48="","",競技者データ入力シート!$P48)</f>
        <v/>
      </c>
      <c r="AY42" s="1" t="str">
        <f>IF(競技者データ入力シート!AD48="","",COUNTIF($AQ$2:AQ42,AQ42))</f>
        <v/>
      </c>
      <c r="AZ42" s="13" t="str">
        <f t="shared" si="1"/>
        <v/>
      </c>
      <c r="BA42" s="13" t="str">
        <f t="shared" si="2"/>
        <v/>
      </c>
      <c r="BB42" s="13" t="str">
        <f t="shared" si="3"/>
        <v/>
      </c>
      <c r="BC42" s="13" t="str">
        <f t="shared" si="4"/>
        <v/>
      </c>
      <c r="BE42" s="13"/>
      <c r="BF42" s="13"/>
      <c r="BG42" s="13"/>
      <c r="BH42" s="13"/>
      <c r="BI42" s="13"/>
      <c r="BJ42" s="13"/>
      <c r="BK42" s="13"/>
      <c r="BL42" s="13"/>
      <c r="BM42" s="13"/>
      <c r="BO42" s="13"/>
      <c r="BP42" t="str">
        <f>IF(U42="","",(VLOOKUP($U42,データ!$P$2:$Q$41,2,FALSE)))</f>
        <v/>
      </c>
      <c r="BQ42" t="str">
        <f>IF(Y42="","",VLOOKUP(Y42,データ!$P$2:$Q$41,2,FALSE))</f>
        <v/>
      </c>
    </row>
    <row r="43" spans="2:69">
      <c r="B43" t="str">
        <f>IF(競技者データ入力シート!$S$2="","",競技者データ入力シート!$S$2)</f>
        <v/>
      </c>
      <c r="C43" t="str">
        <f>IF(競技者データ入力シート!$D49="","",競技者データ入力シート!$V$2)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t="str">
        <f>ASC(IF(競技者データ入力シート!AB49="","",競技者データ入力シート!AB49))</f>
        <v/>
      </c>
      <c r="AG43" s="1"/>
      <c r="AO43" s="1" t="str">
        <f>IF(競技者データ入力シート!$AD49="","",競技者データ入力シート!$AD49)</f>
        <v/>
      </c>
      <c r="AQ43" s="13" t="str">
        <f>IF(競技者データ入力シート!$AD49="","",VLOOKUP(AC43&amp;AO43,$CQ$2:$CR$9,2))</f>
        <v/>
      </c>
      <c r="AR43" s="13" t="str">
        <f>IF(競技者データ入力シート!$AD49="","",B43)</f>
        <v/>
      </c>
      <c r="AS43" s="13" t="str">
        <f>IF(競技者データ入力シート!$AD49="","",C43&amp;AO43)</f>
        <v/>
      </c>
      <c r="AT43" s="13"/>
      <c r="AU43" s="13" t="str">
        <f>IF(競技者データ入力シート!$AD49="","",C43&amp;AO43)</f>
        <v/>
      </c>
      <c r="AV43" s="13" t="str">
        <f>IF(競技者データ入力シート!$AD49="","",C43&amp;AO43)</f>
        <v/>
      </c>
      <c r="AW43" s="13"/>
      <c r="AX43" s="13" t="str">
        <f>IF(競技者データ入力シート!$AD49="","",競技者データ入力シート!$P49)</f>
        <v/>
      </c>
      <c r="AY43" s="1" t="str">
        <f>IF(競技者データ入力シート!AD49="","",COUNTIF($AQ$2:AQ43,AQ43))</f>
        <v/>
      </c>
      <c r="AZ43" s="13" t="str">
        <f t="shared" si="1"/>
        <v/>
      </c>
      <c r="BA43" s="13" t="str">
        <f t="shared" si="2"/>
        <v/>
      </c>
      <c r="BB43" s="13" t="str">
        <f t="shared" si="3"/>
        <v/>
      </c>
      <c r="BC43" s="13" t="str">
        <f t="shared" si="4"/>
        <v/>
      </c>
      <c r="BE43" s="13"/>
      <c r="BF43" s="13"/>
      <c r="BG43" s="13"/>
      <c r="BH43" s="13"/>
      <c r="BI43" s="13"/>
      <c r="BJ43" s="13"/>
      <c r="BK43" s="13"/>
      <c r="BL43" s="13"/>
      <c r="BM43" s="13"/>
      <c r="BO43" s="13"/>
      <c r="BP43" t="str">
        <f>IF(U43="","",(VLOOKUP($U43,データ!$P$2:$Q$41,2,FALSE)))</f>
        <v/>
      </c>
      <c r="BQ43" t="str">
        <f>IF(Y43="","",VLOOKUP(Y43,データ!$P$2:$Q$41,2,FALSE))</f>
        <v/>
      </c>
    </row>
    <row r="44" spans="2:69">
      <c r="B44" t="str">
        <f>IF(競技者データ入力シート!$S$2="","",競技者データ入力シート!$S$2)</f>
        <v/>
      </c>
      <c r="C44" t="str">
        <f>IF(競技者データ入力シート!$D50="","",競技者データ入力シート!$V$2)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t="str">
        <f>ASC(IF(競技者データ入力シート!AB50="","",競技者データ入力シート!AB50))</f>
        <v/>
      </c>
      <c r="AG44" s="1"/>
      <c r="AO44" s="1" t="str">
        <f>IF(競技者データ入力シート!$AD50="","",競技者データ入力シート!$AD50)</f>
        <v/>
      </c>
      <c r="AQ44" s="13" t="str">
        <f>IF(競技者データ入力シート!$AD50="","",VLOOKUP(AC44&amp;AO44,$CQ$2:$CR$9,2))</f>
        <v/>
      </c>
      <c r="AR44" s="13" t="str">
        <f>IF(競技者データ入力シート!$AD50="","",B44)</f>
        <v/>
      </c>
      <c r="AS44" s="13" t="str">
        <f>IF(競技者データ入力シート!$AD50="","",C44&amp;AO44)</f>
        <v/>
      </c>
      <c r="AT44" s="13"/>
      <c r="AU44" s="13" t="str">
        <f>IF(競技者データ入力シート!$AD50="","",C44&amp;AO44)</f>
        <v/>
      </c>
      <c r="AV44" s="13" t="str">
        <f>IF(競技者データ入力シート!$AD50="","",C44&amp;AO44)</f>
        <v/>
      </c>
      <c r="AW44" s="13"/>
      <c r="AX44" s="13" t="str">
        <f>IF(競技者データ入力シート!$AD50="","",競技者データ入力シート!$P50)</f>
        <v/>
      </c>
      <c r="AY44" s="1" t="str">
        <f>IF(競技者データ入力シート!AD50="","",COUNTIF($AQ$2:AQ44,AQ44))</f>
        <v/>
      </c>
      <c r="AZ44" s="13" t="str">
        <f t="shared" si="1"/>
        <v/>
      </c>
      <c r="BA44" s="13" t="str">
        <f t="shared" si="2"/>
        <v/>
      </c>
      <c r="BB44" s="13" t="str">
        <f t="shared" si="3"/>
        <v/>
      </c>
      <c r="BC44" s="13" t="str">
        <f t="shared" si="4"/>
        <v/>
      </c>
      <c r="BE44" s="13"/>
      <c r="BF44" s="13"/>
      <c r="BG44" s="13"/>
      <c r="BH44" s="13"/>
      <c r="BI44" s="13"/>
      <c r="BJ44" s="13"/>
      <c r="BK44" s="13"/>
      <c r="BL44" s="13"/>
      <c r="BM44" s="13"/>
      <c r="BO44" s="13"/>
      <c r="BP44" t="str">
        <f>IF(U44="","",(VLOOKUP($U44,データ!$P$2:$Q$41,2,FALSE)))</f>
        <v/>
      </c>
      <c r="BQ44" t="str">
        <f>IF(Y44="","",VLOOKUP(Y44,データ!$P$2:$Q$41,2,FALSE))</f>
        <v/>
      </c>
    </row>
    <row r="45" spans="2:69">
      <c r="B45" t="str">
        <f>IF(競技者データ入力シート!$S$2="","",競技者データ入力シート!$S$2)</f>
        <v/>
      </c>
      <c r="C45" t="str">
        <f>IF(競技者データ入力シート!$D51="","",競技者データ入力シート!$V$2)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t="str">
        <f>ASC(IF(競技者データ入力シート!AB51="","",競技者データ入力シート!AB51))</f>
        <v/>
      </c>
      <c r="AG45" s="1"/>
      <c r="AO45" s="1" t="str">
        <f>IF(競技者データ入力シート!$AD51="","",競技者データ入力シート!$AD51)</f>
        <v/>
      </c>
      <c r="AQ45" s="13" t="str">
        <f>IF(競技者データ入力シート!$AD51="","",VLOOKUP(AC45&amp;AO45,$CQ$2:$CR$9,2))</f>
        <v/>
      </c>
      <c r="AR45" s="13" t="str">
        <f>IF(競技者データ入力シート!$AD51="","",B45)</f>
        <v/>
      </c>
      <c r="AS45" s="13" t="str">
        <f>IF(競技者データ入力シート!$AD51="","",C45&amp;AO45)</f>
        <v/>
      </c>
      <c r="AT45" s="13"/>
      <c r="AU45" s="13" t="str">
        <f>IF(競技者データ入力シート!$AD51="","",C45&amp;AO45)</f>
        <v/>
      </c>
      <c r="AV45" s="13" t="str">
        <f>IF(競技者データ入力シート!$AD51="","",C45&amp;AO45)</f>
        <v/>
      </c>
      <c r="AW45" s="13"/>
      <c r="AX45" s="13" t="str">
        <f>IF(競技者データ入力シート!$AD51="","",競技者データ入力シート!$P51)</f>
        <v/>
      </c>
      <c r="AY45" s="1" t="str">
        <f>IF(競技者データ入力シート!AD51="","",COUNTIF($AQ$2:AQ45,AQ45))</f>
        <v/>
      </c>
      <c r="AZ45" s="13" t="str">
        <f t="shared" si="1"/>
        <v/>
      </c>
      <c r="BA45" s="13" t="str">
        <f t="shared" si="2"/>
        <v/>
      </c>
      <c r="BB45" s="13" t="str">
        <f t="shared" si="3"/>
        <v/>
      </c>
      <c r="BC45" s="13" t="str">
        <f t="shared" si="4"/>
        <v/>
      </c>
      <c r="BE45" s="13"/>
      <c r="BF45" s="13"/>
      <c r="BG45" s="13"/>
      <c r="BH45" s="13"/>
      <c r="BI45" s="13"/>
      <c r="BJ45" s="13"/>
      <c r="BK45" s="13"/>
      <c r="BL45" s="13"/>
      <c r="BM45" s="13"/>
      <c r="BO45" s="13"/>
      <c r="BP45" t="str">
        <f>IF(U45="","",(VLOOKUP($U45,データ!$P$2:$Q$41,2,FALSE)))</f>
        <v/>
      </c>
      <c r="BQ45" t="str">
        <f>IF(Y45="","",VLOOKUP(Y45,データ!$P$2:$Q$41,2,FALSE))</f>
        <v/>
      </c>
    </row>
    <row r="46" spans="2:69">
      <c r="B46" t="str">
        <f>IF(競技者データ入力シート!$S$2="","",競技者データ入力シート!$S$2)</f>
        <v/>
      </c>
      <c r="C46" t="str">
        <f>IF(競技者データ入力シート!$D52="","",競技者データ入力シート!$V$2)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t="str">
        <f>ASC(IF(競技者データ入力シート!AB52="","",競技者データ入力シート!AB52))</f>
        <v/>
      </c>
      <c r="AG46" s="1"/>
      <c r="AO46" s="1" t="str">
        <f>IF(競技者データ入力シート!$AD52="","",競技者データ入力シート!$AD52)</f>
        <v/>
      </c>
      <c r="AQ46" s="13" t="str">
        <f>IF(競技者データ入力シート!$AD52="","",VLOOKUP(AC46&amp;AO46,$CQ$2:$CR$9,2))</f>
        <v/>
      </c>
      <c r="AR46" s="13" t="str">
        <f>IF(競技者データ入力シート!$AD52="","",B46)</f>
        <v/>
      </c>
      <c r="AS46" s="13" t="str">
        <f>IF(競技者データ入力シート!$AD52="","",C46&amp;AO46)</f>
        <v/>
      </c>
      <c r="AT46" s="13"/>
      <c r="AU46" s="13" t="str">
        <f>IF(競技者データ入力シート!$AD52="","",C46&amp;AO46)</f>
        <v/>
      </c>
      <c r="AV46" s="13" t="str">
        <f>IF(競技者データ入力シート!$AD52="","",C46&amp;AO46)</f>
        <v/>
      </c>
      <c r="AW46" s="13"/>
      <c r="AX46" s="13" t="str">
        <f>IF(競技者データ入力シート!$AD52="","",競技者データ入力シート!$P52)</f>
        <v/>
      </c>
      <c r="AY46" s="1" t="str">
        <f>IF(競技者データ入力シート!AD52="","",COUNTIF($AQ$2:AQ46,AQ46))</f>
        <v/>
      </c>
      <c r="AZ46" s="13" t="str">
        <f t="shared" si="1"/>
        <v/>
      </c>
      <c r="BA46" s="13" t="str">
        <f t="shared" si="2"/>
        <v/>
      </c>
      <c r="BB46" s="13" t="str">
        <f t="shared" si="3"/>
        <v/>
      </c>
      <c r="BC46" s="13" t="str">
        <f t="shared" si="4"/>
        <v/>
      </c>
      <c r="BE46" s="13"/>
      <c r="BF46" s="13"/>
      <c r="BG46" s="13"/>
      <c r="BH46" s="13"/>
      <c r="BI46" s="13"/>
      <c r="BJ46" s="13"/>
      <c r="BK46" s="13"/>
      <c r="BL46" s="13"/>
      <c r="BM46" s="13"/>
      <c r="BO46" s="13"/>
      <c r="BP46" t="str">
        <f>IF(U46="","",(VLOOKUP($U46,データ!$P$2:$Q$41,2,FALSE)))</f>
        <v/>
      </c>
      <c r="BQ46" t="str">
        <f>IF(Y46="","",VLOOKUP(Y46,データ!$P$2:$Q$41,2,FALSE))</f>
        <v/>
      </c>
    </row>
    <row r="47" spans="2:69">
      <c r="B47" t="str">
        <f>IF(競技者データ入力シート!$S$2="","",競技者データ入力シート!$S$2)</f>
        <v/>
      </c>
      <c r="C47" t="str">
        <f>IF(競技者データ入力シート!$D53="","",競技者データ入力シート!$V$2)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t="str">
        <f>ASC(IF(競技者データ入力シート!AB53="","",競技者データ入力シート!AB53))</f>
        <v/>
      </c>
      <c r="AG47" s="1"/>
      <c r="AO47" s="1" t="str">
        <f>IF(競技者データ入力シート!$AD53="","",競技者データ入力シート!$AD53)</f>
        <v/>
      </c>
      <c r="AQ47" s="13" t="str">
        <f>IF(競技者データ入力シート!$AD53="","",VLOOKUP(AC47&amp;AO47,$CQ$2:$CR$9,2))</f>
        <v/>
      </c>
      <c r="AR47" s="13" t="str">
        <f>IF(競技者データ入力シート!$AD53="","",B47)</f>
        <v/>
      </c>
      <c r="AS47" s="13" t="str">
        <f>IF(競技者データ入力シート!$AD53="","",C47&amp;AO47)</f>
        <v/>
      </c>
      <c r="AT47" s="13"/>
      <c r="AU47" s="13" t="str">
        <f>IF(競技者データ入力シート!$AD53="","",C47&amp;AO47)</f>
        <v/>
      </c>
      <c r="AV47" s="13" t="str">
        <f>IF(競技者データ入力シート!$AD53="","",C47&amp;AO47)</f>
        <v/>
      </c>
      <c r="AW47" s="13"/>
      <c r="AX47" s="13" t="str">
        <f>IF(競技者データ入力シート!$AD53="","",競技者データ入力シート!$P53)</f>
        <v/>
      </c>
      <c r="AY47" s="1" t="str">
        <f>IF(競技者データ入力シート!AD53="","",COUNTIF($AQ$2:AQ47,AQ47))</f>
        <v/>
      </c>
      <c r="AZ47" s="13" t="str">
        <f t="shared" si="1"/>
        <v/>
      </c>
      <c r="BA47" s="13" t="str">
        <f t="shared" si="2"/>
        <v/>
      </c>
      <c r="BB47" s="13" t="str">
        <f t="shared" si="3"/>
        <v/>
      </c>
      <c r="BC47" s="13" t="str">
        <f t="shared" si="4"/>
        <v/>
      </c>
      <c r="BE47" s="13"/>
      <c r="BF47" s="13"/>
      <c r="BG47" s="13"/>
      <c r="BH47" s="13"/>
      <c r="BI47" s="13"/>
      <c r="BJ47" s="13"/>
      <c r="BK47" s="13"/>
      <c r="BL47" s="13"/>
      <c r="BM47" s="13"/>
      <c r="BO47" s="13"/>
      <c r="BP47" t="str">
        <f>IF(U47="","",(VLOOKUP($U47,データ!$P$2:$Q$41,2,FALSE)))</f>
        <v/>
      </c>
      <c r="BQ47" t="str">
        <f>IF(Y47="","",VLOOKUP(Y47,データ!$P$2:$Q$41,2,FALSE))</f>
        <v/>
      </c>
    </row>
    <row r="48" spans="2:69">
      <c r="B48" t="str">
        <f>IF(競技者データ入力シート!$S$2="","",競技者データ入力シート!$S$2)</f>
        <v/>
      </c>
      <c r="C48" t="str">
        <f>IF(競技者データ入力シート!$D54="","",競技者データ入力シート!$V$2)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t="str">
        <f>ASC(IF(競技者データ入力シート!AB54="","",競技者データ入力シート!AB54))</f>
        <v/>
      </c>
      <c r="AG48" s="1"/>
      <c r="AO48" s="1" t="str">
        <f>IF(競技者データ入力シート!$AD54="","",競技者データ入力シート!$AD54)</f>
        <v/>
      </c>
      <c r="AQ48" s="13" t="str">
        <f>IF(競技者データ入力シート!$AD54="","",VLOOKUP(AC48&amp;AO48,$CQ$2:$CR$9,2))</f>
        <v/>
      </c>
      <c r="AR48" s="13" t="str">
        <f>IF(競技者データ入力シート!$AD54="","",B48)</f>
        <v/>
      </c>
      <c r="AS48" s="13" t="str">
        <f>IF(競技者データ入力シート!$AD54="","",C48&amp;AO48)</f>
        <v/>
      </c>
      <c r="AT48" s="13"/>
      <c r="AU48" s="13" t="str">
        <f>IF(競技者データ入力シート!$AD54="","",C48&amp;AO48)</f>
        <v/>
      </c>
      <c r="AV48" s="13" t="str">
        <f>IF(競技者データ入力シート!$AD54="","",C48&amp;AO48)</f>
        <v/>
      </c>
      <c r="AW48" s="13"/>
      <c r="AX48" s="13" t="str">
        <f>IF(競技者データ入力シート!$AD54="","",競技者データ入力シート!$P54)</f>
        <v/>
      </c>
      <c r="AY48" s="1" t="str">
        <f>IF(競技者データ入力シート!AD54="","",COUNTIF($AQ$2:AQ48,AQ48))</f>
        <v/>
      </c>
      <c r="AZ48" s="13" t="str">
        <f t="shared" si="1"/>
        <v/>
      </c>
      <c r="BA48" s="13" t="str">
        <f t="shared" si="2"/>
        <v/>
      </c>
      <c r="BB48" s="13" t="str">
        <f t="shared" si="3"/>
        <v/>
      </c>
      <c r="BC48" s="13" t="str">
        <f t="shared" si="4"/>
        <v/>
      </c>
      <c r="BE48" s="13"/>
      <c r="BF48" s="13"/>
      <c r="BG48" s="13"/>
      <c r="BH48" s="13"/>
      <c r="BI48" s="13"/>
      <c r="BJ48" s="13"/>
      <c r="BK48" s="13"/>
      <c r="BL48" s="13"/>
      <c r="BM48" s="13"/>
      <c r="BO48" s="13"/>
      <c r="BP48" t="str">
        <f>IF(U48="","",(VLOOKUP($U48,データ!$P$2:$Q$41,2,FALSE)))</f>
        <v/>
      </c>
      <c r="BQ48" t="str">
        <f>IF(Y48="","",VLOOKUP(Y48,データ!$P$2:$Q$41,2,FALSE))</f>
        <v/>
      </c>
    </row>
    <row r="49" spans="2:69">
      <c r="B49" t="str">
        <f>IF(競技者データ入力シート!$S$2="","",競技者データ入力シート!$S$2)</f>
        <v/>
      </c>
      <c r="C49" t="str">
        <f>IF(競技者データ入力シート!$D55="","",競技者データ入力シート!$V$2)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t="str">
        <f>ASC(IF(競技者データ入力シート!AB55="","",競技者データ入力シート!AB55))</f>
        <v/>
      </c>
      <c r="AG49" s="1"/>
      <c r="AO49" s="1" t="str">
        <f>IF(競技者データ入力シート!$AD55="","",競技者データ入力シート!$AD55)</f>
        <v/>
      </c>
      <c r="AQ49" s="13" t="str">
        <f>IF(競技者データ入力シート!$AD55="","",VLOOKUP(AC49&amp;AO49,$CQ$2:$CR$9,2))</f>
        <v/>
      </c>
      <c r="AR49" s="13" t="str">
        <f>IF(競技者データ入力シート!$AD55="","",B49)</f>
        <v/>
      </c>
      <c r="AS49" s="13" t="str">
        <f>IF(競技者データ入力シート!$AD55="","",C49&amp;AO49)</f>
        <v/>
      </c>
      <c r="AT49" s="13"/>
      <c r="AU49" s="13" t="str">
        <f>IF(競技者データ入力シート!$AD55="","",C49&amp;AO49)</f>
        <v/>
      </c>
      <c r="AV49" s="13" t="str">
        <f>IF(競技者データ入力シート!$AD55="","",C49&amp;AO49)</f>
        <v/>
      </c>
      <c r="AW49" s="13"/>
      <c r="AX49" s="13" t="str">
        <f>IF(競技者データ入力シート!$AD55="","",競技者データ入力シート!$P55)</f>
        <v/>
      </c>
      <c r="AY49" s="1" t="str">
        <f>IF(競技者データ入力シート!AD55="","",COUNTIF($AQ$2:AQ49,AQ49))</f>
        <v/>
      </c>
      <c r="AZ49" s="13" t="str">
        <f t="shared" si="1"/>
        <v/>
      </c>
      <c r="BA49" s="13" t="str">
        <f t="shared" si="2"/>
        <v/>
      </c>
      <c r="BB49" s="13" t="str">
        <f t="shared" si="3"/>
        <v/>
      </c>
      <c r="BC49" s="13" t="str">
        <f t="shared" si="4"/>
        <v/>
      </c>
      <c r="BE49" s="13"/>
      <c r="BF49" s="13"/>
      <c r="BG49" s="13"/>
      <c r="BH49" s="13"/>
      <c r="BI49" s="13"/>
      <c r="BJ49" s="13"/>
      <c r="BK49" s="13"/>
      <c r="BL49" s="13"/>
      <c r="BM49" s="13"/>
      <c r="BO49" s="13"/>
      <c r="BP49" t="str">
        <f>IF(U49="","",(VLOOKUP($U49,データ!$P$2:$Q$41,2,FALSE)))</f>
        <v/>
      </c>
      <c r="BQ49" t="str">
        <f>IF(Y49="","",VLOOKUP(Y49,データ!$P$2:$Q$41,2,FALSE))</f>
        <v/>
      </c>
    </row>
    <row r="50" spans="2:69">
      <c r="B50" t="str">
        <f>IF(競技者データ入力シート!$S$2="","",競技者データ入力シート!$S$2)</f>
        <v/>
      </c>
      <c r="C50" t="str">
        <f>IF(競技者データ入力シート!$D56="","",競技者データ入力シート!$V$2)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t="str">
        <f>ASC(IF(競技者データ入力シート!AB56="","",競技者データ入力シート!AB56))</f>
        <v/>
      </c>
      <c r="AG50" s="1"/>
      <c r="AO50" s="1" t="str">
        <f>IF(競技者データ入力シート!$AD56="","",競技者データ入力シート!$AD56)</f>
        <v/>
      </c>
      <c r="AQ50" s="13" t="str">
        <f>IF(競技者データ入力シート!$AD56="","",VLOOKUP(AC50&amp;AO50,$CQ$2:$CR$9,2))</f>
        <v/>
      </c>
      <c r="AR50" s="13" t="str">
        <f>IF(競技者データ入力シート!$AD56="","",B50)</f>
        <v/>
      </c>
      <c r="AS50" s="13" t="str">
        <f>IF(競技者データ入力シート!$AD56="","",C50&amp;AO50)</f>
        <v/>
      </c>
      <c r="AT50" s="13"/>
      <c r="AU50" s="13" t="str">
        <f>IF(競技者データ入力シート!$AD56="","",C50&amp;AO50)</f>
        <v/>
      </c>
      <c r="AV50" s="13" t="str">
        <f>IF(競技者データ入力シート!$AD56="","",C50&amp;AO50)</f>
        <v/>
      </c>
      <c r="AW50" s="13"/>
      <c r="AX50" s="13" t="str">
        <f>IF(競技者データ入力シート!$AD56="","",競技者データ入力シート!$P56)</f>
        <v/>
      </c>
      <c r="AY50" s="1" t="str">
        <f>IF(競技者データ入力シート!AD56="","",COUNTIF($AQ$2:AQ50,AQ50))</f>
        <v/>
      </c>
      <c r="AZ50" s="13" t="str">
        <f t="shared" si="1"/>
        <v/>
      </c>
      <c r="BA50" s="13" t="str">
        <f t="shared" si="2"/>
        <v/>
      </c>
      <c r="BB50" s="13" t="str">
        <f t="shared" si="3"/>
        <v/>
      </c>
      <c r="BC50" s="13" t="str">
        <f t="shared" si="4"/>
        <v/>
      </c>
      <c r="BE50" s="13"/>
      <c r="BF50" s="13"/>
      <c r="BG50" s="13"/>
      <c r="BH50" s="13"/>
      <c r="BI50" s="13"/>
      <c r="BJ50" s="13"/>
      <c r="BK50" s="13"/>
      <c r="BL50" s="13"/>
      <c r="BM50" s="13"/>
      <c r="BO50" s="13"/>
      <c r="BP50" t="str">
        <f>IF(U50="","",(VLOOKUP($U50,データ!$P$2:$Q$41,2,FALSE)))</f>
        <v/>
      </c>
      <c r="BQ50" t="str">
        <f>IF(Y50="","",VLOOKUP(Y50,データ!$P$2:$Q$41,2,FALSE))</f>
        <v/>
      </c>
    </row>
    <row r="51" spans="2:69">
      <c r="B51" t="str">
        <f>IF(競技者データ入力シート!$S$2="","",競技者データ入力シート!$S$2)</f>
        <v/>
      </c>
      <c r="C51" t="str">
        <f>IF(競技者データ入力シート!$D57="","",競技者データ入力シート!$V$2)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t="str">
        <f>ASC(IF(競技者データ入力シート!AB57="","",競技者データ入力シート!AB57))</f>
        <v/>
      </c>
      <c r="AG51" s="1"/>
      <c r="AO51" s="1" t="str">
        <f>IF(競技者データ入力シート!$AD57="","",競技者データ入力シート!$AD57)</f>
        <v/>
      </c>
      <c r="AQ51" s="13" t="str">
        <f>IF(競技者データ入力シート!$AD57="","",VLOOKUP(AC51&amp;AO51,$CQ$2:$CR$9,2))</f>
        <v/>
      </c>
      <c r="AR51" s="13" t="str">
        <f>IF(競技者データ入力シート!$AD57="","",B51)</f>
        <v/>
      </c>
      <c r="AS51" s="13" t="str">
        <f>IF(競技者データ入力シート!$AD57="","",C51&amp;AO51)</f>
        <v/>
      </c>
      <c r="AT51" s="13"/>
      <c r="AU51" s="13" t="str">
        <f>IF(競技者データ入力シート!$AD57="","",C51&amp;AO51)</f>
        <v/>
      </c>
      <c r="AV51" s="13" t="str">
        <f>IF(競技者データ入力シート!$AD57="","",C51&amp;AO51)</f>
        <v/>
      </c>
      <c r="AW51" s="13"/>
      <c r="AX51" s="13" t="str">
        <f>IF(競技者データ入力シート!$AD57="","",競技者データ入力シート!$P57)</f>
        <v/>
      </c>
      <c r="AY51" s="1" t="str">
        <f>IF(競技者データ入力シート!AD57="","",COUNTIF($AQ$2:AQ51,AQ51))</f>
        <v/>
      </c>
      <c r="AZ51" s="13" t="str">
        <f t="shared" si="1"/>
        <v/>
      </c>
      <c r="BA51" s="13" t="str">
        <f t="shared" si="2"/>
        <v/>
      </c>
      <c r="BB51" s="13" t="str">
        <f t="shared" si="3"/>
        <v/>
      </c>
      <c r="BC51" s="13" t="str">
        <f t="shared" si="4"/>
        <v/>
      </c>
      <c r="BE51" s="13"/>
      <c r="BF51" s="13"/>
      <c r="BG51" s="13"/>
      <c r="BH51" s="13"/>
      <c r="BI51" s="13"/>
      <c r="BJ51" s="13"/>
      <c r="BK51" s="13"/>
      <c r="BL51" s="13"/>
      <c r="BM51" s="13"/>
      <c r="BO51" s="13"/>
      <c r="BP51" t="str">
        <f>IF(U51="","",(VLOOKUP($U51,データ!$P$2:$Q$41,2,FALSE)))</f>
        <v/>
      </c>
      <c r="BQ51" t="str">
        <f>IF(Y51="","",VLOOKUP(Y51,データ!$P$2:$Q$41,2,FALSE))</f>
        <v/>
      </c>
    </row>
    <row r="52" spans="2:69">
      <c r="B52" t="str">
        <f>IF(競技者データ入力シート!$S$2="","",競技者データ入力シート!$S$2)</f>
        <v/>
      </c>
      <c r="C52" t="str">
        <f>IF(競技者データ入力シート!$D58="","",競技者データ入力シート!$V$2)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13"/>
      <c r="AR52" s="13"/>
      <c r="AS52" s="13"/>
      <c r="AT52" s="13"/>
      <c r="AU52" s="13"/>
      <c r="AV52" s="13"/>
      <c r="AW52" s="13"/>
      <c r="AX52" s="13"/>
      <c r="AZ52" s="13" t="str">
        <f t="shared" si="1"/>
        <v/>
      </c>
      <c r="BA52" s="13" t="str">
        <f t="shared" si="2"/>
        <v/>
      </c>
      <c r="BB52" s="13" t="str">
        <f t="shared" si="3"/>
        <v/>
      </c>
      <c r="BC52" s="13" t="str">
        <f t="shared" si="4"/>
        <v/>
      </c>
      <c r="BE52" s="13"/>
      <c r="BF52" s="13"/>
      <c r="BG52" s="13"/>
      <c r="BH52" s="13"/>
      <c r="BI52" s="13"/>
      <c r="BJ52" s="13"/>
      <c r="BK52" s="13"/>
      <c r="BL52" s="13"/>
      <c r="BM52" s="13"/>
      <c r="BO52" s="13"/>
    </row>
    <row r="53" spans="2:69">
      <c r="U53" s="1"/>
      <c r="Y53" s="1"/>
      <c r="AC53" s="1"/>
      <c r="AG53" s="1"/>
      <c r="AQ53" s="13"/>
      <c r="AR53" s="13"/>
      <c r="AS53" s="13"/>
      <c r="AT53" s="13"/>
      <c r="AU53" s="13"/>
      <c r="AV53" s="13"/>
      <c r="AW53" s="13"/>
      <c r="AX53" s="13"/>
      <c r="AZ53" s="1"/>
      <c r="BB53" s="1"/>
      <c r="BC53" s="1"/>
      <c r="BE53" s="13"/>
      <c r="BF53" s="13"/>
      <c r="BG53" s="13"/>
      <c r="BH53" s="13"/>
      <c r="BI53" s="13"/>
      <c r="BJ53" s="13"/>
      <c r="BK53" s="13"/>
      <c r="BL53" s="13"/>
      <c r="BM53" s="13"/>
      <c r="BO53" s="13"/>
    </row>
    <row r="54" spans="2:69">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Y54">
        <v>46</v>
      </c>
      <c r="AZ54">
        <v>47</v>
      </c>
      <c r="BA54">
        <v>48</v>
      </c>
      <c r="BB54">
        <v>49</v>
      </c>
      <c r="BC54">
        <v>50</v>
      </c>
      <c r="BD54">
        <v>51</v>
      </c>
      <c r="BE54">
        <v>52</v>
      </c>
      <c r="BF54">
        <v>53</v>
      </c>
      <c r="BG54">
        <v>54</v>
      </c>
      <c r="BH54">
        <v>55</v>
      </c>
      <c r="BI54">
        <v>56</v>
      </c>
      <c r="BJ54">
        <v>57</v>
      </c>
      <c r="BK54">
        <v>58</v>
      </c>
      <c r="BL54">
        <v>59</v>
      </c>
      <c r="BM54">
        <v>60</v>
      </c>
      <c r="BN54">
        <v>61</v>
      </c>
      <c r="BO54">
        <v>62</v>
      </c>
      <c r="BP54">
        <v>63</v>
      </c>
      <c r="BQ54">
        <v>64</v>
      </c>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371"/>
  <sheetViews>
    <sheetView zoomScaleNormal="100" workbookViewId="0">
      <selection activeCell="X3" sqref="X3"/>
    </sheetView>
  </sheetViews>
  <sheetFormatPr defaultRowHeight="13.5"/>
  <cols>
    <col min="1" max="1" width="21.875" style="7" bestFit="1" customWidth="1"/>
    <col min="2" max="2" width="13.875" style="7" bestFit="1" customWidth="1"/>
    <col min="3" max="3" width="6" style="8" bestFit="1" customWidth="1"/>
    <col min="4" max="4" width="4.5" style="8" bestFit="1" customWidth="1"/>
    <col min="5" max="5" width="21.875" style="7" bestFit="1" customWidth="1"/>
    <col min="6" max="6" width="13.875" style="7" bestFit="1" customWidth="1"/>
    <col min="7" max="7" width="6" style="8" bestFit="1" customWidth="1"/>
    <col min="8" max="8" width="4.5" style="8" bestFit="1" customWidth="1"/>
    <col min="9" max="9" width="1.25" customWidth="1"/>
    <col min="10" max="10" width="6" style="1" bestFit="1" customWidth="1"/>
    <col min="11" max="11" width="5.125" style="1" bestFit="1" customWidth="1"/>
    <col min="12" max="12" width="1.25" customWidth="1"/>
    <col min="13" max="13" width="4.5" style="1" bestFit="1" customWidth="1"/>
    <col min="14" max="14" width="5.125" style="1" bestFit="1" customWidth="1"/>
    <col min="15" max="15" width="1.25" customWidth="1"/>
    <col min="16" max="16" width="5.125" style="1" bestFit="1" customWidth="1"/>
    <col min="17" max="17" width="21.875" bestFit="1" customWidth="1"/>
    <col min="18" max="18" width="8.375" bestFit="1" customWidth="1"/>
    <col min="19" max="19" width="13.875" bestFit="1" customWidth="1"/>
    <col min="20" max="20" width="8.375" bestFit="1" customWidth="1"/>
    <col min="21" max="21" width="13.875" bestFit="1" customWidth="1"/>
    <col min="22" max="22" width="1.25" customWidth="1"/>
    <col min="23" max="23" width="5.125" style="1" bestFit="1" customWidth="1"/>
    <col min="24" max="24" width="15" style="17" customWidth="1"/>
    <col min="25" max="25" width="5.125" style="1" bestFit="1" customWidth="1"/>
  </cols>
  <sheetData>
    <row r="1" spans="1:25" s="155" customFormat="1" ht="24" customHeight="1">
      <c r="A1" s="149" t="s">
        <v>0</v>
      </c>
      <c r="B1" s="149" t="s">
        <v>1</v>
      </c>
      <c r="C1" s="150" t="s">
        <v>2</v>
      </c>
      <c r="D1" s="150" t="s">
        <v>3</v>
      </c>
      <c r="E1" s="151" t="s">
        <v>4</v>
      </c>
      <c r="F1" s="151" t="s">
        <v>1</v>
      </c>
      <c r="G1" s="152" t="s">
        <v>2</v>
      </c>
      <c r="H1" s="152" t="s">
        <v>3</v>
      </c>
      <c r="J1" s="156" t="s">
        <v>5</v>
      </c>
      <c r="K1" s="156" t="s">
        <v>6</v>
      </c>
      <c r="L1" s="157"/>
      <c r="M1" s="158" t="s">
        <v>7</v>
      </c>
      <c r="N1" s="158" t="s">
        <v>6</v>
      </c>
      <c r="P1" s="11" t="s">
        <v>297</v>
      </c>
      <c r="Q1" s="2" t="s">
        <v>298</v>
      </c>
      <c r="R1" s="3" t="s">
        <v>8</v>
      </c>
      <c r="S1" s="3" t="s">
        <v>296</v>
      </c>
      <c r="T1" s="4" t="s">
        <v>9</v>
      </c>
      <c r="U1" s="4" t="s">
        <v>295</v>
      </c>
      <c r="W1" s="153" t="s">
        <v>146</v>
      </c>
      <c r="X1" s="154" t="s">
        <v>147</v>
      </c>
      <c r="Y1" s="148" t="s">
        <v>299</v>
      </c>
    </row>
    <row r="2" spans="1:25">
      <c r="A2" s="5" t="s">
        <v>372</v>
      </c>
      <c r="B2" s="5" t="s">
        <v>353</v>
      </c>
      <c r="C2" s="12">
        <v>1</v>
      </c>
      <c r="D2" s="12">
        <v>2</v>
      </c>
      <c r="E2" s="5" t="s">
        <v>409</v>
      </c>
      <c r="F2" s="5" t="s">
        <v>392</v>
      </c>
      <c r="G2" s="12">
        <v>21</v>
      </c>
      <c r="H2" s="12">
        <v>2</v>
      </c>
      <c r="I2" s="5"/>
      <c r="J2" s="5" t="s">
        <v>10</v>
      </c>
      <c r="K2" s="12">
        <v>1</v>
      </c>
      <c r="L2" s="6"/>
      <c r="M2" s="6" t="s">
        <v>11</v>
      </c>
      <c r="N2" s="8" t="s">
        <v>288</v>
      </c>
      <c r="O2" s="6"/>
      <c r="P2" s="12">
        <v>1</v>
      </c>
      <c r="Q2" s="5" t="s">
        <v>372</v>
      </c>
      <c r="R2" s="8">
        <v>12</v>
      </c>
      <c r="S2" s="6" t="s">
        <v>383</v>
      </c>
      <c r="T2" s="8">
        <v>30</v>
      </c>
      <c r="U2" s="6" t="s">
        <v>418</v>
      </c>
      <c r="W2" s="14">
        <v>101</v>
      </c>
      <c r="X2" s="18" t="s">
        <v>148</v>
      </c>
      <c r="Y2" s="1" t="s">
        <v>145</v>
      </c>
    </row>
    <row r="3" spans="1:25">
      <c r="A3" s="6" t="s">
        <v>373</v>
      </c>
      <c r="B3" s="6" t="s">
        <v>354</v>
      </c>
      <c r="C3" s="8">
        <v>2</v>
      </c>
      <c r="D3" s="8">
        <v>2</v>
      </c>
      <c r="E3" s="6" t="s">
        <v>410</v>
      </c>
      <c r="F3" s="6" t="s">
        <v>393</v>
      </c>
      <c r="G3" s="8">
        <v>22</v>
      </c>
      <c r="H3" s="8">
        <v>2</v>
      </c>
      <c r="I3" s="5"/>
      <c r="J3" s="5" t="s">
        <v>12</v>
      </c>
      <c r="K3" s="12">
        <v>2</v>
      </c>
      <c r="L3" s="6"/>
      <c r="M3" s="6" t="s">
        <v>13</v>
      </c>
      <c r="N3" s="8" t="s">
        <v>291</v>
      </c>
      <c r="O3" s="6"/>
      <c r="P3" s="8">
        <v>2</v>
      </c>
      <c r="Q3" s="6" t="s">
        <v>373</v>
      </c>
      <c r="R3" s="12">
        <v>13</v>
      </c>
      <c r="S3" s="6" t="s">
        <v>384</v>
      </c>
      <c r="T3" s="12">
        <v>31</v>
      </c>
      <c r="U3" s="6" t="s">
        <v>419</v>
      </c>
      <c r="W3" s="14">
        <v>301</v>
      </c>
      <c r="X3" s="18" t="s">
        <v>149</v>
      </c>
      <c r="Y3" s="1" t="s">
        <v>514</v>
      </c>
    </row>
    <row r="4" spans="1:25">
      <c r="A4" s="6" t="s">
        <v>374</v>
      </c>
      <c r="B4" s="6" t="s">
        <v>355</v>
      </c>
      <c r="C4" s="12">
        <v>3</v>
      </c>
      <c r="D4" s="12">
        <v>2</v>
      </c>
      <c r="E4" s="6" t="s">
        <v>411</v>
      </c>
      <c r="F4" s="6" t="s">
        <v>394</v>
      </c>
      <c r="G4" s="12">
        <v>23</v>
      </c>
      <c r="H4" s="12">
        <v>2</v>
      </c>
      <c r="I4" s="5"/>
      <c r="J4" s="5" t="s">
        <v>16</v>
      </c>
      <c r="K4" s="12">
        <v>3</v>
      </c>
      <c r="L4" s="6"/>
      <c r="M4" s="6" t="s">
        <v>17</v>
      </c>
      <c r="N4" s="8" t="s">
        <v>292</v>
      </c>
      <c r="O4" s="6"/>
      <c r="P4" s="8">
        <v>3</v>
      </c>
      <c r="Q4" s="6" t="s">
        <v>374</v>
      </c>
      <c r="R4" s="12"/>
      <c r="S4" s="5"/>
      <c r="T4" s="8"/>
      <c r="U4" s="6"/>
      <c r="W4" s="14">
        <v>302</v>
      </c>
      <c r="X4" s="18" t="s">
        <v>150</v>
      </c>
    </row>
    <row r="5" spans="1:25">
      <c r="A5" s="5" t="s">
        <v>375</v>
      </c>
      <c r="B5" s="5" t="s">
        <v>356</v>
      </c>
      <c r="C5" s="12">
        <v>4</v>
      </c>
      <c r="D5" s="12">
        <v>2</v>
      </c>
      <c r="E5" s="5" t="s">
        <v>412</v>
      </c>
      <c r="F5" s="5" t="s">
        <v>395</v>
      </c>
      <c r="G5" s="12">
        <v>24</v>
      </c>
      <c r="H5" s="12">
        <v>2</v>
      </c>
      <c r="I5" s="5"/>
      <c r="J5" s="5" t="s">
        <v>18</v>
      </c>
      <c r="K5" s="12">
        <v>4</v>
      </c>
      <c r="L5" s="6"/>
      <c r="M5" s="6" t="s">
        <v>19</v>
      </c>
      <c r="N5" s="8" t="s">
        <v>293</v>
      </c>
      <c r="O5" s="6"/>
      <c r="P5" s="8">
        <v>4</v>
      </c>
      <c r="Q5" s="6" t="s">
        <v>375</v>
      </c>
      <c r="R5" s="8"/>
      <c r="S5" s="6"/>
      <c r="T5" s="8"/>
      <c r="U5" s="6"/>
      <c r="W5" s="14">
        <v>303</v>
      </c>
      <c r="X5" s="18" t="s">
        <v>151</v>
      </c>
    </row>
    <row r="6" spans="1:25">
      <c r="A6" s="5" t="s">
        <v>376</v>
      </c>
      <c r="B6" s="5" t="s">
        <v>357</v>
      </c>
      <c r="C6" s="8">
        <v>5</v>
      </c>
      <c r="D6" s="8">
        <v>3</v>
      </c>
      <c r="E6" s="5" t="s">
        <v>413</v>
      </c>
      <c r="F6" s="5" t="s">
        <v>396</v>
      </c>
      <c r="G6" s="8">
        <v>25</v>
      </c>
      <c r="H6" s="8">
        <v>3</v>
      </c>
      <c r="I6" s="6"/>
      <c r="J6" s="5" t="s">
        <v>20</v>
      </c>
      <c r="K6" s="12">
        <v>5</v>
      </c>
      <c r="L6" s="6"/>
      <c r="M6" s="6" t="s">
        <v>21</v>
      </c>
      <c r="N6" s="8" t="s">
        <v>294</v>
      </c>
      <c r="O6" s="6"/>
      <c r="P6" s="8">
        <v>5</v>
      </c>
      <c r="Q6" s="6" t="s">
        <v>376</v>
      </c>
      <c r="R6" s="8"/>
      <c r="S6" s="6"/>
      <c r="T6" s="6"/>
      <c r="U6" s="6"/>
      <c r="W6" s="14">
        <v>304</v>
      </c>
      <c r="X6" s="18" t="s">
        <v>152</v>
      </c>
    </row>
    <row r="7" spans="1:25">
      <c r="A7" s="5" t="s">
        <v>377</v>
      </c>
      <c r="B7" s="5" t="s">
        <v>358</v>
      </c>
      <c r="C7" s="8">
        <v>6</v>
      </c>
      <c r="D7" s="8">
        <v>4</v>
      </c>
      <c r="E7" s="5" t="s">
        <v>414</v>
      </c>
      <c r="F7" s="5" t="s">
        <v>397</v>
      </c>
      <c r="G7" s="8">
        <v>26</v>
      </c>
      <c r="H7" s="8">
        <v>5</v>
      </c>
      <c r="I7" s="6"/>
      <c r="J7" s="6" t="s">
        <v>22</v>
      </c>
      <c r="K7" s="12">
        <v>6</v>
      </c>
      <c r="L7" s="6"/>
      <c r="M7" s="6"/>
      <c r="N7" s="6"/>
      <c r="O7" s="6"/>
      <c r="P7" s="8">
        <v>6</v>
      </c>
      <c r="Q7" s="6" t="s">
        <v>377</v>
      </c>
      <c r="R7" s="8"/>
      <c r="S7" s="6"/>
      <c r="T7" s="6"/>
      <c r="U7" s="6"/>
      <c r="W7" s="14">
        <v>305</v>
      </c>
      <c r="X7" s="18" t="s">
        <v>153</v>
      </c>
    </row>
    <row r="8" spans="1:25">
      <c r="A8" s="6" t="s">
        <v>378</v>
      </c>
      <c r="B8" s="6" t="s">
        <v>359</v>
      </c>
      <c r="C8" s="8">
        <v>7</v>
      </c>
      <c r="D8" s="8">
        <v>5</v>
      </c>
      <c r="E8" s="6" t="s">
        <v>415</v>
      </c>
      <c r="F8" s="6" t="s">
        <v>398</v>
      </c>
      <c r="G8" s="8">
        <v>27</v>
      </c>
      <c r="H8" s="8">
        <v>5</v>
      </c>
      <c r="I8" s="6"/>
      <c r="J8" s="6" t="s">
        <v>23</v>
      </c>
      <c r="K8" s="12">
        <v>7</v>
      </c>
      <c r="L8" s="6"/>
      <c r="M8" s="6"/>
      <c r="N8" s="6"/>
      <c r="O8" s="6"/>
      <c r="P8" s="8">
        <v>7</v>
      </c>
      <c r="Q8" s="5" t="s">
        <v>378</v>
      </c>
      <c r="R8" s="8"/>
      <c r="S8" s="6"/>
      <c r="T8" s="6"/>
      <c r="U8" s="6"/>
      <c r="W8" s="14">
        <v>306</v>
      </c>
      <c r="X8" s="18" t="s">
        <v>154</v>
      </c>
    </row>
    <row r="9" spans="1:25">
      <c r="A9" s="6" t="s">
        <v>379</v>
      </c>
      <c r="B9" s="6" t="s">
        <v>360</v>
      </c>
      <c r="C9" s="8">
        <v>8</v>
      </c>
      <c r="D9" s="8">
        <v>7</v>
      </c>
      <c r="E9" s="6" t="s">
        <v>416</v>
      </c>
      <c r="F9" s="6" t="s">
        <v>399</v>
      </c>
      <c r="G9" s="8">
        <v>28</v>
      </c>
      <c r="H9" s="8">
        <v>7</v>
      </c>
      <c r="I9" s="6"/>
      <c r="J9" s="6" t="s">
        <v>24</v>
      </c>
      <c r="K9" s="12">
        <v>8</v>
      </c>
      <c r="L9" s="6"/>
      <c r="M9" s="6"/>
      <c r="N9" s="6"/>
      <c r="O9" s="6"/>
      <c r="P9" s="8">
        <v>8</v>
      </c>
      <c r="Q9" s="6" t="s">
        <v>379</v>
      </c>
      <c r="R9" s="8"/>
      <c r="S9" s="6"/>
      <c r="T9" s="6"/>
      <c r="U9" s="6"/>
      <c r="W9" s="14">
        <v>307</v>
      </c>
      <c r="X9" s="18" t="s">
        <v>155</v>
      </c>
    </row>
    <row r="10" spans="1:25">
      <c r="A10" s="6" t="s">
        <v>380</v>
      </c>
      <c r="B10" s="6" t="s">
        <v>361</v>
      </c>
      <c r="C10" s="8">
        <v>9</v>
      </c>
      <c r="D10" s="8">
        <v>7</v>
      </c>
      <c r="E10" s="6" t="s">
        <v>417</v>
      </c>
      <c r="F10" s="6" t="s">
        <v>400</v>
      </c>
      <c r="G10" s="8">
        <v>29</v>
      </c>
      <c r="H10" s="8">
        <v>14</v>
      </c>
      <c r="I10" s="6"/>
      <c r="J10" s="6" t="s">
        <v>25</v>
      </c>
      <c r="K10" s="12">
        <v>9</v>
      </c>
      <c r="L10" s="6"/>
      <c r="M10" s="6"/>
      <c r="N10" s="6"/>
      <c r="O10" s="6"/>
      <c r="P10" s="8">
        <v>9</v>
      </c>
      <c r="Q10" s="6" t="s">
        <v>380</v>
      </c>
      <c r="R10" s="8"/>
      <c r="S10" s="6"/>
      <c r="T10" s="6"/>
      <c r="U10" s="6"/>
      <c r="W10" s="14">
        <v>308</v>
      </c>
      <c r="X10" s="18" t="s">
        <v>156</v>
      </c>
    </row>
    <row r="11" spans="1:25">
      <c r="A11" s="6" t="s">
        <v>381</v>
      </c>
      <c r="B11" s="6" t="s">
        <v>362</v>
      </c>
      <c r="C11" s="8">
        <v>10</v>
      </c>
      <c r="D11" s="8">
        <v>8</v>
      </c>
      <c r="E11" s="6" t="s">
        <v>418</v>
      </c>
      <c r="F11" s="6" t="s">
        <v>401</v>
      </c>
      <c r="G11" s="8">
        <v>30</v>
      </c>
      <c r="H11" s="8">
        <v>30</v>
      </c>
      <c r="I11" s="6"/>
      <c r="J11" s="6" t="s">
        <v>26</v>
      </c>
      <c r="K11" s="12">
        <v>10</v>
      </c>
      <c r="L11" s="6"/>
      <c r="M11" s="6"/>
      <c r="N11" s="6"/>
      <c r="O11" s="6"/>
      <c r="P11" s="8">
        <v>10</v>
      </c>
      <c r="Q11" s="6" t="s">
        <v>381</v>
      </c>
      <c r="R11" s="8"/>
      <c r="S11" s="6"/>
      <c r="T11" s="6"/>
      <c r="U11" s="6"/>
      <c r="W11" s="14">
        <v>309</v>
      </c>
      <c r="X11" s="18" t="s">
        <v>157</v>
      </c>
    </row>
    <row r="12" spans="1:25">
      <c r="A12" s="6" t="s">
        <v>382</v>
      </c>
      <c r="B12" s="6" t="s">
        <v>363</v>
      </c>
      <c r="C12" s="8">
        <v>11</v>
      </c>
      <c r="D12" s="8">
        <v>17</v>
      </c>
      <c r="E12" s="6" t="s">
        <v>419</v>
      </c>
      <c r="F12" s="6" t="s">
        <v>402</v>
      </c>
      <c r="G12" s="8">
        <v>31</v>
      </c>
      <c r="H12" s="8">
        <v>30</v>
      </c>
      <c r="I12" s="6"/>
      <c r="J12" s="6" t="s">
        <v>27</v>
      </c>
      <c r="K12" s="12">
        <v>11</v>
      </c>
      <c r="L12" s="6"/>
      <c r="M12" s="6"/>
      <c r="N12" s="6"/>
      <c r="O12" s="6"/>
      <c r="P12" s="8">
        <v>11</v>
      </c>
      <c r="Q12" s="6" t="s">
        <v>382</v>
      </c>
      <c r="R12" s="8"/>
      <c r="S12" s="6"/>
      <c r="T12" s="6"/>
      <c r="U12" s="6"/>
      <c r="W12" s="14">
        <v>310</v>
      </c>
      <c r="X12" s="18" t="s">
        <v>158</v>
      </c>
    </row>
    <row r="13" spans="1:25">
      <c r="A13" s="6" t="s">
        <v>383</v>
      </c>
      <c r="B13" s="6" t="s">
        <v>364</v>
      </c>
      <c r="C13" s="8">
        <v>12</v>
      </c>
      <c r="D13" s="8">
        <v>30</v>
      </c>
      <c r="E13" s="6" t="s">
        <v>420</v>
      </c>
      <c r="F13" s="6" t="s">
        <v>403</v>
      </c>
      <c r="G13" s="8">
        <v>32</v>
      </c>
      <c r="H13" s="8">
        <v>34</v>
      </c>
      <c r="I13" s="6"/>
      <c r="J13" s="6" t="s">
        <v>28</v>
      </c>
      <c r="K13" s="12">
        <v>12</v>
      </c>
      <c r="L13" s="6"/>
      <c r="M13" s="6"/>
      <c r="N13" s="6"/>
      <c r="O13" s="6"/>
      <c r="P13" s="8">
        <v>14</v>
      </c>
      <c r="Q13" s="6" t="s">
        <v>385</v>
      </c>
      <c r="R13" s="8"/>
      <c r="S13" s="6"/>
      <c r="T13" s="6"/>
      <c r="U13" s="6"/>
      <c r="W13" s="14">
        <v>311</v>
      </c>
      <c r="X13" s="18" t="s">
        <v>159</v>
      </c>
    </row>
    <row r="14" spans="1:25">
      <c r="A14" s="6" t="s">
        <v>384</v>
      </c>
      <c r="B14" s="6" t="s">
        <v>365</v>
      </c>
      <c r="C14" s="8">
        <v>13</v>
      </c>
      <c r="D14" s="8">
        <v>30</v>
      </c>
      <c r="E14" s="6" t="s">
        <v>421</v>
      </c>
      <c r="F14" s="6" t="s">
        <v>404</v>
      </c>
      <c r="G14" s="8">
        <v>33</v>
      </c>
      <c r="H14" s="8">
        <v>35</v>
      </c>
      <c r="I14" s="6"/>
      <c r="J14" s="6" t="s">
        <v>29</v>
      </c>
      <c r="K14" s="12">
        <v>13</v>
      </c>
      <c r="L14" s="6"/>
      <c r="M14" s="6"/>
      <c r="N14" s="6"/>
      <c r="O14" s="6"/>
      <c r="P14" s="8">
        <v>15</v>
      </c>
      <c r="Q14" s="5" t="s">
        <v>386</v>
      </c>
      <c r="R14" s="6"/>
      <c r="S14" s="6"/>
      <c r="T14" s="6"/>
      <c r="U14" s="6"/>
      <c r="W14" s="14">
        <v>312</v>
      </c>
      <c r="X14" s="18" t="s">
        <v>518</v>
      </c>
    </row>
    <row r="15" spans="1:25">
      <c r="A15" s="6" t="s">
        <v>385</v>
      </c>
      <c r="B15" s="6" t="s">
        <v>366</v>
      </c>
      <c r="C15" s="8">
        <v>14</v>
      </c>
      <c r="D15" s="8">
        <v>34</v>
      </c>
      <c r="E15" s="6" t="s">
        <v>422</v>
      </c>
      <c r="F15" s="6" t="s">
        <v>405</v>
      </c>
      <c r="G15" s="8">
        <v>34</v>
      </c>
      <c r="H15" s="8">
        <v>36</v>
      </c>
      <c r="I15" s="6"/>
      <c r="J15" s="6" t="s">
        <v>30</v>
      </c>
      <c r="K15" s="12">
        <v>14</v>
      </c>
      <c r="L15" s="6"/>
      <c r="M15" s="6"/>
      <c r="N15" s="6"/>
      <c r="O15" s="6"/>
      <c r="P15" s="8">
        <v>16</v>
      </c>
      <c r="Q15" s="6" t="s">
        <v>387</v>
      </c>
      <c r="R15" s="6"/>
      <c r="S15" s="6"/>
      <c r="T15" s="6"/>
      <c r="U15" s="6"/>
      <c r="W15" s="14">
        <v>313</v>
      </c>
      <c r="X15" s="18" t="s">
        <v>160</v>
      </c>
    </row>
    <row r="16" spans="1:25">
      <c r="A16" s="6" t="s">
        <v>386</v>
      </c>
      <c r="B16" s="6" t="s">
        <v>367</v>
      </c>
      <c r="C16" s="8">
        <v>15</v>
      </c>
      <c r="D16" s="8">
        <v>35</v>
      </c>
      <c r="E16" s="6" t="s">
        <v>423</v>
      </c>
      <c r="F16" s="6" t="s">
        <v>406</v>
      </c>
      <c r="G16" s="8">
        <v>35</v>
      </c>
      <c r="H16" s="8">
        <v>36</v>
      </c>
      <c r="I16" s="6"/>
      <c r="J16" s="6" t="s">
        <v>31</v>
      </c>
      <c r="K16" s="12">
        <v>15</v>
      </c>
      <c r="L16" s="6"/>
      <c r="M16" s="6"/>
      <c r="N16" s="6"/>
      <c r="O16" s="6"/>
      <c r="P16" s="8">
        <v>17</v>
      </c>
      <c r="Q16" s="6" t="s">
        <v>388</v>
      </c>
      <c r="R16" s="6"/>
      <c r="S16" s="6"/>
      <c r="T16" s="6"/>
      <c r="U16" s="6"/>
      <c r="W16" s="14">
        <v>314</v>
      </c>
      <c r="X16" s="18" t="s">
        <v>161</v>
      </c>
    </row>
    <row r="17" spans="1:24">
      <c r="A17" s="6" t="s">
        <v>387</v>
      </c>
      <c r="B17" s="6" t="s">
        <v>368</v>
      </c>
      <c r="C17" s="8">
        <v>16</v>
      </c>
      <c r="D17" s="8">
        <v>36</v>
      </c>
      <c r="E17" s="6" t="s">
        <v>424</v>
      </c>
      <c r="F17" s="6" t="s">
        <v>407</v>
      </c>
      <c r="G17" s="8">
        <v>36</v>
      </c>
      <c r="H17" s="8">
        <v>39</v>
      </c>
      <c r="I17" s="6"/>
      <c r="J17" s="6" t="s">
        <v>32</v>
      </c>
      <c r="K17" s="12">
        <v>16</v>
      </c>
      <c r="L17" s="6"/>
      <c r="M17" s="6"/>
      <c r="N17" s="6"/>
      <c r="O17" s="6"/>
      <c r="P17" s="8">
        <v>18</v>
      </c>
      <c r="Q17" s="6" t="s">
        <v>389</v>
      </c>
      <c r="R17" s="6"/>
      <c r="S17" s="6"/>
      <c r="T17" s="6"/>
      <c r="U17" s="6"/>
      <c r="W17" s="14">
        <v>315</v>
      </c>
      <c r="X17" s="18" t="s">
        <v>162</v>
      </c>
    </row>
    <row r="18" spans="1:24">
      <c r="A18" s="6" t="s">
        <v>388</v>
      </c>
      <c r="B18" s="6" t="s">
        <v>369</v>
      </c>
      <c r="C18" s="8">
        <v>17</v>
      </c>
      <c r="D18" s="8">
        <v>36</v>
      </c>
      <c r="E18" s="6" t="s">
        <v>425</v>
      </c>
      <c r="F18" s="6" t="s">
        <v>408</v>
      </c>
      <c r="G18" s="8">
        <v>37</v>
      </c>
      <c r="H18" s="8">
        <v>66</v>
      </c>
      <c r="I18" s="6"/>
      <c r="J18" s="6" t="s">
        <v>33</v>
      </c>
      <c r="K18" s="12">
        <v>17</v>
      </c>
      <c r="L18" s="6"/>
      <c r="M18" s="6"/>
      <c r="N18" s="6"/>
      <c r="O18" s="6"/>
      <c r="P18" s="8">
        <v>19</v>
      </c>
      <c r="Q18" s="6" t="s">
        <v>390</v>
      </c>
      <c r="R18" s="6"/>
      <c r="S18" s="6"/>
      <c r="T18" s="6"/>
      <c r="U18" s="6"/>
      <c r="W18" s="14">
        <v>316</v>
      </c>
      <c r="X18" s="18" t="s">
        <v>163</v>
      </c>
    </row>
    <row r="19" spans="1:24">
      <c r="A19" s="6" t="s">
        <v>389</v>
      </c>
      <c r="B19" s="7" t="s">
        <v>370</v>
      </c>
      <c r="C19" s="8">
        <v>18</v>
      </c>
      <c r="D19" s="8">
        <v>40</v>
      </c>
      <c r="F19" s="6"/>
      <c r="I19" s="6"/>
      <c r="J19" s="6" t="s">
        <v>34</v>
      </c>
      <c r="K19" s="12">
        <v>18</v>
      </c>
      <c r="L19" s="6"/>
      <c r="M19" s="6"/>
      <c r="N19" s="6"/>
      <c r="O19" s="6"/>
      <c r="P19" s="8">
        <v>20</v>
      </c>
      <c r="Q19" s="6" t="s">
        <v>391</v>
      </c>
      <c r="R19" s="6"/>
      <c r="S19" s="6"/>
      <c r="T19" s="6"/>
      <c r="U19" s="6"/>
      <c r="W19" s="14">
        <v>317</v>
      </c>
      <c r="X19" s="18" t="s">
        <v>519</v>
      </c>
    </row>
    <row r="20" spans="1:24">
      <c r="A20" s="6" t="s">
        <v>390</v>
      </c>
      <c r="B20" s="6" t="s">
        <v>458</v>
      </c>
      <c r="C20" s="8">
        <v>19</v>
      </c>
      <c r="D20" s="8">
        <v>41</v>
      </c>
      <c r="F20" s="6"/>
      <c r="I20" s="6"/>
      <c r="J20" s="6" t="s">
        <v>35</v>
      </c>
      <c r="K20" s="12">
        <v>19</v>
      </c>
      <c r="L20" s="6"/>
      <c r="M20" s="6"/>
      <c r="N20" s="6"/>
      <c r="O20" s="6"/>
      <c r="P20" s="8">
        <v>21</v>
      </c>
      <c r="Q20" s="5" t="s">
        <v>409</v>
      </c>
      <c r="R20" s="6"/>
      <c r="S20" s="6"/>
      <c r="T20" s="6"/>
      <c r="U20" s="6"/>
      <c r="W20" s="14">
        <v>318</v>
      </c>
      <c r="X20" s="18" t="s">
        <v>520</v>
      </c>
    </row>
    <row r="21" spans="1:24">
      <c r="A21" s="6" t="s">
        <v>391</v>
      </c>
      <c r="B21" s="6" t="s">
        <v>371</v>
      </c>
      <c r="C21" s="8">
        <v>20</v>
      </c>
      <c r="D21" s="8">
        <v>65</v>
      </c>
      <c r="E21" s="6"/>
      <c r="F21" s="6"/>
      <c r="I21" s="6"/>
      <c r="J21" s="6" t="s">
        <v>36</v>
      </c>
      <c r="K21" s="12">
        <v>20</v>
      </c>
      <c r="L21" s="6"/>
      <c r="M21" s="6"/>
      <c r="N21" s="6"/>
      <c r="O21" s="6"/>
      <c r="P21" s="8">
        <v>22</v>
      </c>
      <c r="Q21" s="6" t="s">
        <v>410</v>
      </c>
      <c r="R21" s="6"/>
      <c r="S21" s="6"/>
      <c r="T21" s="6"/>
      <c r="U21" s="6"/>
      <c r="W21" s="14">
        <v>319</v>
      </c>
      <c r="X21" s="18" t="s">
        <v>164</v>
      </c>
    </row>
    <row r="22" spans="1:24">
      <c r="A22" s="6"/>
      <c r="F22" s="6"/>
      <c r="I22" s="6"/>
      <c r="J22" s="6" t="s">
        <v>37</v>
      </c>
      <c r="K22" s="12">
        <v>21</v>
      </c>
      <c r="L22" s="6"/>
      <c r="M22" s="6"/>
      <c r="N22" s="6"/>
      <c r="O22" s="6"/>
      <c r="P22" s="8">
        <v>23</v>
      </c>
      <c r="Q22" s="6" t="s">
        <v>411</v>
      </c>
      <c r="R22" s="6"/>
      <c r="S22" s="6"/>
      <c r="T22" s="6"/>
      <c r="U22" s="6"/>
      <c r="W22" s="14">
        <v>320</v>
      </c>
      <c r="X22" s="18" t="s">
        <v>165</v>
      </c>
    </row>
    <row r="23" spans="1:24">
      <c r="A23" s="6"/>
      <c r="B23" s="6"/>
      <c r="E23" s="6"/>
      <c r="F23" s="6"/>
      <c r="I23" s="6"/>
      <c r="J23" s="6" t="s">
        <v>38</v>
      </c>
      <c r="K23" s="12">
        <v>22</v>
      </c>
      <c r="L23" s="6"/>
      <c r="M23" s="6"/>
      <c r="N23" s="6"/>
      <c r="O23" s="6"/>
      <c r="P23" s="8">
        <v>24</v>
      </c>
      <c r="Q23" s="5" t="s">
        <v>412</v>
      </c>
      <c r="R23" s="6"/>
      <c r="S23" s="6"/>
      <c r="T23" s="6"/>
      <c r="U23" s="6"/>
      <c r="W23" s="14">
        <v>321</v>
      </c>
      <c r="X23" s="18" t="s">
        <v>166</v>
      </c>
    </row>
    <row r="24" spans="1:24">
      <c r="A24" s="6"/>
      <c r="B24" s="6"/>
      <c r="E24" s="6"/>
      <c r="F24" s="6"/>
      <c r="I24" s="6"/>
      <c r="J24" s="6" t="s">
        <v>39</v>
      </c>
      <c r="K24" s="12">
        <v>23</v>
      </c>
      <c r="L24" s="6"/>
      <c r="M24" s="6"/>
      <c r="N24" s="6"/>
      <c r="O24" s="6"/>
      <c r="P24" s="8">
        <v>25</v>
      </c>
      <c r="Q24" s="6" t="s">
        <v>413</v>
      </c>
      <c r="R24" s="6"/>
      <c r="S24" s="6"/>
      <c r="T24" s="6"/>
      <c r="U24" s="6"/>
      <c r="W24" s="14">
        <v>322</v>
      </c>
      <c r="X24" s="18" t="s">
        <v>167</v>
      </c>
    </row>
    <row r="25" spans="1:24">
      <c r="A25" s="6"/>
      <c r="F25" s="6"/>
      <c r="I25" s="6"/>
      <c r="J25" s="6" t="s">
        <v>40</v>
      </c>
      <c r="K25" s="12">
        <v>24</v>
      </c>
      <c r="L25" s="6"/>
      <c r="M25" s="6"/>
      <c r="N25" s="6"/>
      <c r="O25" s="6"/>
      <c r="P25" s="8">
        <v>26</v>
      </c>
      <c r="Q25" s="5" t="s">
        <v>414</v>
      </c>
      <c r="R25" s="6"/>
      <c r="S25" s="6"/>
      <c r="T25" s="6"/>
      <c r="U25" s="6"/>
      <c r="W25" s="14">
        <v>323</v>
      </c>
      <c r="X25" s="15" t="s">
        <v>168</v>
      </c>
    </row>
    <row r="26" spans="1:24">
      <c r="A26" s="6"/>
      <c r="B26" s="6"/>
      <c r="E26" s="6"/>
      <c r="F26" s="6"/>
      <c r="I26" s="6"/>
      <c r="J26" s="6" t="s">
        <v>41</v>
      </c>
      <c r="K26" s="12">
        <v>25</v>
      </c>
      <c r="L26" s="6"/>
      <c r="M26" s="6"/>
      <c r="N26" s="6"/>
      <c r="O26" s="6"/>
      <c r="P26" s="8">
        <v>27</v>
      </c>
      <c r="Q26" s="6" t="s">
        <v>415</v>
      </c>
      <c r="R26" s="6"/>
      <c r="S26" s="6"/>
      <c r="T26" s="6"/>
      <c r="U26" s="6"/>
      <c r="W26" s="14">
        <v>324</v>
      </c>
      <c r="X26" s="15" t="s">
        <v>169</v>
      </c>
    </row>
    <row r="27" spans="1:24">
      <c r="A27" s="6"/>
      <c r="B27" s="6"/>
      <c r="E27" s="6"/>
      <c r="F27" s="6"/>
      <c r="I27" s="6"/>
      <c r="J27" s="6" t="s">
        <v>42</v>
      </c>
      <c r="K27" s="12">
        <v>26</v>
      </c>
      <c r="L27" s="6"/>
      <c r="M27" s="6"/>
      <c r="N27" s="6"/>
      <c r="O27" s="6"/>
      <c r="P27" s="8">
        <v>28</v>
      </c>
      <c r="Q27" s="6" t="s">
        <v>416</v>
      </c>
      <c r="R27" s="6"/>
      <c r="S27" s="6"/>
      <c r="T27" s="6"/>
      <c r="U27" s="6"/>
      <c r="W27" s="14">
        <v>325</v>
      </c>
      <c r="X27" s="15" t="s">
        <v>170</v>
      </c>
    </row>
    <row r="28" spans="1:24">
      <c r="A28" s="6"/>
      <c r="B28" s="6"/>
      <c r="E28" s="6"/>
      <c r="F28" s="6"/>
      <c r="I28" s="6"/>
      <c r="J28" s="6" t="s">
        <v>43</v>
      </c>
      <c r="K28" s="12">
        <v>27</v>
      </c>
      <c r="L28" s="6"/>
      <c r="M28" s="6"/>
      <c r="N28" s="6"/>
      <c r="O28" s="6"/>
      <c r="P28" s="8">
        <v>29</v>
      </c>
      <c r="Q28" s="6" t="s">
        <v>417</v>
      </c>
      <c r="R28" s="6"/>
      <c r="S28" s="6"/>
      <c r="T28" s="6"/>
      <c r="U28" s="6"/>
      <c r="W28" s="14">
        <v>326</v>
      </c>
      <c r="X28" s="15" t="s">
        <v>171</v>
      </c>
    </row>
    <row r="29" spans="1:24">
      <c r="A29" s="20"/>
      <c r="B29" s="20"/>
      <c r="C29" s="21"/>
      <c r="D29" s="21"/>
      <c r="E29" s="20"/>
      <c r="F29" s="20"/>
      <c r="G29" s="21"/>
      <c r="I29" s="6"/>
      <c r="J29" s="6" t="s">
        <v>44</v>
      </c>
      <c r="K29" s="12">
        <v>28</v>
      </c>
      <c r="L29" s="6"/>
      <c r="M29" s="6"/>
      <c r="N29" s="6"/>
      <c r="O29" s="6"/>
      <c r="P29" s="8">
        <v>32</v>
      </c>
      <c r="Q29" s="6" t="s">
        <v>420</v>
      </c>
      <c r="R29" s="6"/>
      <c r="S29" s="6"/>
      <c r="T29" s="6"/>
      <c r="U29" s="6"/>
      <c r="W29" s="14">
        <v>327</v>
      </c>
      <c r="X29" s="15" t="s">
        <v>172</v>
      </c>
    </row>
    <row r="30" spans="1:24">
      <c r="A30" s="22"/>
      <c r="B30" s="22"/>
      <c r="C30" s="21"/>
      <c r="D30" s="21"/>
      <c r="E30" s="22"/>
      <c r="F30" s="22"/>
      <c r="G30" s="21"/>
      <c r="H30" s="21"/>
      <c r="I30" s="6"/>
      <c r="J30" s="6" t="s">
        <v>45</v>
      </c>
      <c r="K30" s="12">
        <v>29</v>
      </c>
      <c r="L30" s="6"/>
      <c r="M30" s="6"/>
      <c r="N30" s="6"/>
      <c r="O30" s="6"/>
      <c r="P30" s="8">
        <v>33</v>
      </c>
      <c r="Q30" s="6" t="s">
        <v>421</v>
      </c>
      <c r="R30" s="6"/>
      <c r="S30" s="6"/>
      <c r="T30" s="6"/>
      <c r="U30" s="6"/>
      <c r="W30" s="14">
        <v>328</v>
      </c>
      <c r="X30" s="15" t="s">
        <v>521</v>
      </c>
    </row>
    <row r="31" spans="1:24">
      <c r="A31" s="22"/>
      <c r="B31" s="22"/>
      <c r="C31" s="21"/>
      <c r="D31" s="21"/>
      <c r="E31" s="22"/>
      <c r="F31" s="22"/>
      <c r="G31" s="21"/>
      <c r="H31" s="21"/>
      <c r="I31" s="6"/>
      <c r="J31" s="6" t="s">
        <v>46</v>
      </c>
      <c r="K31" s="12">
        <v>30</v>
      </c>
      <c r="L31" s="6"/>
      <c r="M31" s="6"/>
      <c r="N31" s="6"/>
      <c r="O31" s="6"/>
      <c r="P31" s="8">
        <v>34</v>
      </c>
      <c r="Q31" s="6" t="s">
        <v>422</v>
      </c>
      <c r="R31" s="6"/>
      <c r="S31" s="6"/>
      <c r="T31" s="6"/>
      <c r="U31" s="6"/>
      <c r="W31" s="14">
        <v>329</v>
      </c>
      <c r="X31" s="15" t="s">
        <v>173</v>
      </c>
    </row>
    <row r="32" spans="1:24">
      <c r="A32" s="22"/>
      <c r="B32" s="22"/>
      <c r="C32" s="21"/>
      <c r="D32" s="21"/>
      <c r="E32" s="22"/>
      <c r="F32" s="22"/>
      <c r="G32" s="21"/>
      <c r="H32" s="21"/>
      <c r="I32" s="6"/>
      <c r="J32" s="6" t="s">
        <v>47</v>
      </c>
      <c r="K32" s="12">
        <v>31</v>
      </c>
      <c r="L32" s="6"/>
      <c r="M32" s="6"/>
      <c r="N32" s="6"/>
      <c r="O32" s="6"/>
      <c r="P32" s="8">
        <v>35</v>
      </c>
      <c r="Q32" s="6" t="s">
        <v>423</v>
      </c>
      <c r="R32" s="6"/>
      <c r="S32" s="6"/>
      <c r="T32" s="6"/>
      <c r="U32" s="6"/>
      <c r="W32" s="14">
        <v>330</v>
      </c>
      <c r="X32" s="15" t="s">
        <v>174</v>
      </c>
    </row>
    <row r="33" spans="1:24">
      <c r="A33" s="22"/>
      <c r="B33" s="22"/>
      <c r="C33" s="21"/>
      <c r="D33" s="21"/>
      <c r="E33" s="22"/>
      <c r="F33" s="22"/>
      <c r="G33" s="21"/>
      <c r="H33" s="21"/>
      <c r="I33" s="6"/>
      <c r="J33" s="6" t="s">
        <v>48</v>
      </c>
      <c r="K33" s="12">
        <v>32</v>
      </c>
      <c r="L33" s="6"/>
      <c r="M33" s="6"/>
      <c r="N33" s="6"/>
      <c r="O33" s="6"/>
      <c r="P33" s="8">
        <v>36</v>
      </c>
      <c r="Q33" s="6" t="s">
        <v>424</v>
      </c>
      <c r="R33" s="6"/>
      <c r="S33" s="6"/>
      <c r="T33" s="6"/>
      <c r="U33" s="6"/>
      <c r="W33" s="14">
        <v>331</v>
      </c>
      <c r="X33" s="15" t="s">
        <v>175</v>
      </c>
    </row>
    <row r="34" spans="1:24">
      <c r="A34" s="22"/>
      <c r="B34" s="22"/>
      <c r="C34" s="21"/>
      <c r="D34" s="21"/>
      <c r="E34" s="22"/>
      <c r="F34" s="22"/>
      <c r="G34" s="21"/>
      <c r="H34" s="21"/>
      <c r="I34" s="6"/>
      <c r="J34" s="6" t="s">
        <v>49</v>
      </c>
      <c r="K34" s="12">
        <v>33</v>
      </c>
      <c r="L34" s="6"/>
      <c r="M34" s="6"/>
      <c r="N34" s="6"/>
      <c r="O34" s="6"/>
      <c r="P34" s="8">
        <v>37</v>
      </c>
      <c r="Q34" s="6" t="s">
        <v>425</v>
      </c>
      <c r="R34" s="6"/>
      <c r="S34" s="6"/>
      <c r="T34" s="6"/>
      <c r="U34" s="6"/>
      <c r="W34" s="14">
        <v>332</v>
      </c>
      <c r="X34" s="15" t="s">
        <v>176</v>
      </c>
    </row>
    <row r="35" spans="1:24">
      <c r="A35" s="22"/>
      <c r="B35" s="22"/>
      <c r="C35" s="21"/>
      <c r="D35" s="21"/>
      <c r="E35" s="22"/>
      <c r="F35" s="22"/>
      <c r="G35" s="21"/>
      <c r="H35" s="21"/>
      <c r="I35" s="6"/>
      <c r="J35" s="6" t="s">
        <v>50</v>
      </c>
      <c r="K35" s="12">
        <v>34</v>
      </c>
      <c r="L35" s="6"/>
      <c r="M35" s="6"/>
      <c r="N35" s="6"/>
      <c r="O35" s="6"/>
      <c r="P35" s="8"/>
      <c r="Q35" s="6"/>
      <c r="R35" s="6"/>
      <c r="S35" s="6"/>
      <c r="T35" s="6"/>
      <c r="U35" s="6"/>
      <c r="W35" s="14">
        <v>333</v>
      </c>
      <c r="X35" s="15" t="s">
        <v>177</v>
      </c>
    </row>
    <row r="36" spans="1:24">
      <c r="A36" s="22"/>
      <c r="B36" s="22"/>
      <c r="C36" s="21"/>
      <c r="D36" s="21"/>
      <c r="E36" s="22"/>
      <c r="F36" s="22"/>
      <c r="G36" s="21"/>
      <c r="H36" s="21"/>
      <c r="I36" s="6"/>
      <c r="J36" s="6" t="s">
        <v>51</v>
      </c>
      <c r="K36" s="12">
        <v>35</v>
      </c>
      <c r="L36" s="6"/>
      <c r="M36" s="6"/>
      <c r="N36" s="6"/>
      <c r="O36" s="6"/>
      <c r="P36" s="8"/>
      <c r="Q36" s="6"/>
      <c r="R36" s="6"/>
      <c r="S36" s="6"/>
      <c r="T36" s="6"/>
      <c r="U36" s="6"/>
      <c r="W36" s="14">
        <v>334</v>
      </c>
      <c r="X36" s="15" t="s">
        <v>178</v>
      </c>
    </row>
    <row r="37" spans="1:24">
      <c r="A37" s="281"/>
      <c r="B37" s="281"/>
      <c r="C37" s="282"/>
      <c r="D37" s="282"/>
      <c r="E37" s="281"/>
      <c r="F37" s="281"/>
      <c r="G37" s="282"/>
      <c r="H37" s="21"/>
      <c r="I37" s="6"/>
      <c r="J37" s="6" t="s">
        <v>52</v>
      </c>
      <c r="K37" s="12">
        <v>36</v>
      </c>
      <c r="L37" s="6"/>
      <c r="M37" s="6"/>
      <c r="N37" s="6"/>
      <c r="O37" s="6"/>
      <c r="P37" s="8"/>
      <c r="Q37" s="6"/>
      <c r="R37" s="6"/>
      <c r="S37" s="6"/>
      <c r="T37" s="6"/>
      <c r="U37" s="6"/>
      <c r="W37" s="14">
        <v>335</v>
      </c>
      <c r="X37" s="15" t="s">
        <v>179</v>
      </c>
    </row>
    <row r="38" spans="1:24">
      <c r="A38" s="281"/>
      <c r="B38" s="281"/>
      <c r="C38" s="282"/>
      <c r="D38" s="282"/>
      <c r="E38" s="281"/>
      <c r="F38" s="281"/>
      <c r="G38" s="282"/>
      <c r="H38" s="21"/>
      <c r="I38" s="6"/>
      <c r="J38" s="6" t="s">
        <v>53</v>
      </c>
      <c r="K38" s="12">
        <v>37</v>
      </c>
      <c r="L38" s="6"/>
      <c r="M38" s="6"/>
      <c r="N38" s="6"/>
      <c r="O38" s="6"/>
      <c r="P38" s="8"/>
      <c r="Q38" s="5"/>
      <c r="R38" s="6"/>
      <c r="S38" s="6"/>
      <c r="T38" s="6"/>
      <c r="U38" s="6"/>
      <c r="W38" s="14">
        <v>336</v>
      </c>
      <c r="X38" s="15" t="s">
        <v>180</v>
      </c>
    </row>
    <row r="39" spans="1:24">
      <c r="A39" s="283" t="s">
        <v>472</v>
      </c>
      <c r="B39" s="283" t="s">
        <v>473</v>
      </c>
      <c r="C39" s="283"/>
      <c r="D39" s="283"/>
      <c r="E39" s="283" t="s">
        <v>474</v>
      </c>
      <c r="F39" s="283" t="s">
        <v>475</v>
      </c>
      <c r="G39" s="282"/>
      <c r="H39" s="21"/>
      <c r="I39" s="6"/>
      <c r="J39" s="6" t="s">
        <v>54</v>
      </c>
      <c r="K39" s="12">
        <v>38</v>
      </c>
      <c r="L39" s="6"/>
      <c r="M39" s="6"/>
      <c r="N39" s="6"/>
      <c r="O39" s="6"/>
      <c r="P39" s="8"/>
      <c r="Q39" s="6"/>
      <c r="R39" s="6"/>
      <c r="S39" s="6"/>
      <c r="T39" s="6"/>
      <c r="U39" s="6"/>
      <c r="W39" s="14">
        <v>337</v>
      </c>
      <c r="X39" s="15" t="s">
        <v>181</v>
      </c>
    </row>
    <row r="40" spans="1:24">
      <c r="A40" s="284" t="s">
        <v>446</v>
      </c>
      <c r="B40" s="284" t="s">
        <v>447</v>
      </c>
      <c r="C40" s="285"/>
      <c r="D40" s="285"/>
      <c r="E40" s="284" t="s">
        <v>452</v>
      </c>
      <c r="F40" s="284" t="s">
        <v>453</v>
      </c>
      <c r="G40" s="282"/>
      <c r="H40" s="21"/>
      <c r="I40" s="6"/>
      <c r="J40" s="6" t="s">
        <v>55</v>
      </c>
      <c r="K40" s="12">
        <v>39</v>
      </c>
      <c r="L40" s="6"/>
      <c r="M40" s="6"/>
      <c r="N40" s="6"/>
      <c r="O40" s="6"/>
      <c r="P40" s="8"/>
      <c r="Q40" s="6"/>
      <c r="R40" s="6"/>
      <c r="S40" s="6"/>
      <c r="T40" s="6"/>
      <c r="U40" s="6"/>
      <c r="W40" s="14">
        <v>338</v>
      </c>
      <c r="X40" s="15" t="s">
        <v>182</v>
      </c>
    </row>
    <row r="41" spans="1:24">
      <c r="A41" s="284" t="s">
        <v>360</v>
      </c>
      <c r="B41" s="284" t="s">
        <v>353</v>
      </c>
      <c r="C41" s="285"/>
      <c r="D41" s="285"/>
      <c r="E41" s="284" t="s">
        <v>398</v>
      </c>
      <c r="F41" s="284" t="s">
        <v>392</v>
      </c>
      <c r="G41" s="283"/>
      <c r="H41" s="21"/>
      <c r="I41" s="6"/>
      <c r="J41" s="6" t="s">
        <v>56</v>
      </c>
      <c r="K41" s="12">
        <v>40</v>
      </c>
      <c r="L41" s="6"/>
      <c r="M41" s="6"/>
      <c r="N41" s="6"/>
      <c r="O41" s="6"/>
      <c r="P41" s="8"/>
      <c r="Q41" s="6"/>
      <c r="R41" s="6"/>
      <c r="S41" s="6"/>
      <c r="T41" s="6"/>
      <c r="U41" s="6"/>
      <c r="W41" s="14">
        <v>339</v>
      </c>
      <c r="X41" s="15" t="s">
        <v>183</v>
      </c>
    </row>
    <row r="42" spans="1:24">
      <c r="A42" s="284" t="s">
        <v>368</v>
      </c>
      <c r="B42" s="284" t="s">
        <v>357</v>
      </c>
      <c r="C42" s="285"/>
      <c r="D42" s="285"/>
      <c r="E42" s="284" t="s">
        <v>405</v>
      </c>
      <c r="F42" s="284" t="s">
        <v>396</v>
      </c>
      <c r="G42" s="283"/>
      <c r="H42" s="21"/>
      <c r="I42" s="6"/>
      <c r="J42" s="6" t="s">
        <v>57</v>
      </c>
      <c r="K42" s="12">
        <v>41</v>
      </c>
      <c r="L42" s="6"/>
      <c r="M42" s="6"/>
      <c r="N42" s="6"/>
      <c r="O42" s="6"/>
      <c r="P42" s="8"/>
      <c r="Q42" s="6"/>
      <c r="R42" s="6"/>
      <c r="S42" s="6"/>
      <c r="T42" s="6"/>
      <c r="U42" s="6"/>
      <c r="W42" s="14">
        <v>340</v>
      </c>
      <c r="X42" s="15" t="s">
        <v>184</v>
      </c>
    </row>
    <row r="43" spans="1:24">
      <c r="A43" s="284" t="s">
        <v>358</v>
      </c>
      <c r="B43" s="284" t="s">
        <v>359</v>
      </c>
      <c r="C43" s="285"/>
      <c r="D43" s="285"/>
      <c r="E43" s="284" t="s">
        <v>400</v>
      </c>
      <c r="F43" s="284" t="s">
        <v>399</v>
      </c>
      <c r="G43" s="283"/>
      <c r="H43" s="21"/>
      <c r="I43" s="6"/>
      <c r="J43" s="6" t="s">
        <v>58</v>
      </c>
      <c r="K43" s="12">
        <v>42</v>
      </c>
      <c r="L43" s="6"/>
      <c r="M43" s="6"/>
      <c r="N43" s="6"/>
      <c r="O43" s="6"/>
      <c r="P43" s="8"/>
      <c r="Q43" s="6"/>
      <c r="R43" s="6"/>
      <c r="S43" s="6"/>
      <c r="T43" s="6"/>
      <c r="U43" s="6"/>
      <c r="W43" s="14">
        <v>341</v>
      </c>
      <c r="X43" s="15" t="s">
        <v>522</v>
      </c>
    </row>
    <row r="44" spans="1:24">
      <c r="A44" s="284" t="s">
        <v>363</v>
      </c>
      <c r="B44" s="284" t="s">
        <v>362</v>
      </c>
      <c r="C44" s="285"/>
      <c r="D44" s="285"/>
      <c r="E44" s="284" t="s">
        <v>403</v>
      </c>
      <c r="F44" s="284" t="s">
        <v>407</v>
      </c>
      <c r="G44" s="283"/>
      <c r="H44" s="21"/>
      <c r="I44" s="6"/>
      <c r="J44" s="6" t="s">
        <v>59</v>
      </c>
      <c r="K44" s="12">
        <v>43</v>
      </c>
      <c r="L44" s="6"/>
      <c r="M44" s="6"/>
      <c r="N44" s="6"/>
      <c r="O44" s="6"/>
      <c r="P44" s="8"/>
      <c r="Q44" s="6"/>
      <c r="R44" s="6"/>
      <c r="S44" s="6"/>
      <c r="T44" s="6"/>
      <c r="U44" s="6"/>
      <c r="W44" s="14">
        <v>342</v>
      </c>
      <c r="X44" s="15" t="s">
        <v>185</v>
      </c>
    </row>
    <row r="45" spans="1:24">
      <c r="A45" s="284" t="s">
        <v>442</v>
      </c>
      <c r="B45" s="284" t="s">
        <v>366</v>
      </c>
      <c r="C45" s="285"/>
      <c r="D45" s="285"/>
      <c r="E45" s="286" t="s">
        <v>408</v>
      </c>
      <c r="F45" s="286"/>
      <c r="G45" s="283"/>
      <c r="H45" s="21"/>
      <c r="I45" s="6"/>
      <c r="J45" s="6" t="s">
        <v>60</v>
      </c>
      <c r="K45" s="12">
        <v>44</v>
      </c>
      <c r="L45" s="6"/>
      <c r="M45" s="6"/>
      <c r="N45" s="6"/>
      <c r="O45" s="6"/>
      <c r="P45" s="8"/>
      <c r="Q45" s="6"/>
      <c r="R45" s="6"/>
      <c r="S45" s="6"/>
      <c r="T45" s="6"/>
      <c r="U45" s="6"/>
      <c r="W45" s="14">
        <v>343</v>
      </c>
      <c r="X45" s="15" t="s">
        <v>186</v>
      </c>
    </row>
    <row r="46" spans="1:24">
      <c r="A46" s="286" t="s">
        <v>371</v>
      </c>
      <c r="B46" s="286"/>
      <c r="C46" s="285"/>
      <c r="D46" s="285"/>
      <c r="E46" s="286"/>
      <c r="F46" s="286"/>
      <c r="G46" s="283"/>
      <c r="H46" s="21"/>
      <c r="I46" s="6"/>
      <c r="J46" s="6" t="s">
        <v>61</v>
      </c>
      <c r="K46" s="12">
        <v>45</v>
      </c>
      <c r="L46" s="6"/>
      <c r="M46" s="6"/>
      <c r="N46" s="6"/>
      <c r="O46" s="6"/>
      <c r="P46" s="8"/>
      <c r="Q46" s="6"/>
      <c r="R46" s="6"/>
      <c r="S46" s="6"/>
      <c r="T46" s="6"/>
      <c r="U46" s="6"/>
      <c r="W46" s="14">
        <v>344</v>
      </c>
      <c r="X46" s="15" t="s">
        <v>187</v>
      </c>
    </row>
    <row r="47" spans="1:24">
      <c r="A47" s="286"/>
      <c r="B47" s="286"/>
      <c r="C47" s="285"/>
      <c r="D47" s="285"/>
      <c r="E47" s="286"/>
      <c r="F47" s="286"/>
      <c r="G47" s="283"/>
      <c r="H47" s="21"/>
      <c r="I47" s="6"/>
      <c r="J47" s="6" t="s">
        <v>62</v>
      </c>
      <c r="K47" s="12">
        <v>46</v>
      </c>
      <c r="L47" s="6"/>
      <c r="M47" s="6"/>
      <c r="N47" s="6"/>
      <c r="O47" s="6"/>
      <c r="P47" s="8"/>
      <c r="Q47" s="6"/>
      <c r="R47" s="6"/>
      <c r="S47" s="6"/>
      <c r="T47" s="6"/>
      <c r="U47" s="6"/>
      <c r="W47" s="14">
        <v>345</v>
      </c>
      <c r="X47" s="15" t="s">
        <v>188</v>
      </c>
    </row>
    <row r="48" spans="1:24">
      <c r="A48" s="286"/>
      <c r="B48" s="286"/>
      <c r="C48" s="285"/>
      <c r="D48" s="285"/>
      <c r="E48" s="286"/>
      <c r="F48" s="286"/>
      <c r="G48" s="283"/>
      <c r="H48" s="21"/>
      <c r="I48" s="6"/>
      <c r="J48" s="6" t="s">
        <v>63</v>
      </c>
      <c r="K48" s="12">
        <v>47</v>
      </c>
      <c r="L48" s="6"/>
      <c r="M48" s="6"/>
      <c r="N48" s="6"/>
      <c r="O48" s="6"/>
      <c r="P48" s="8"/>
      <c r="Q48" s="6"/>
      <c r="R48" s="6"/>
      <c r="S48" s="6"/>
      <c r="T48" s="6"/>
      <c r="U48" s="6"/>
      <c r="W48" s="14">
        <v>346</v>
      </c>
      <c r="X48" s="15" t="s">
        <v>189</v>
      </c>
    </row>
    <row r="49" spans="1:24">
      <c r="A49" s="286"/>
      <c r="B49" s="286"/>
      <c r="C49" s="285"/>
      <c r="D49" s="285"/>
      <c r="E49" s="286"/>
      <c r="F49" s="286"/>
      <c r="G49" s="283"/>
      <c r="H49" s="21"/>
      <c r="I49" s="6"/>
      <c r="J49" s="6"/>
      <c r="K49" s="12"/>
      <c r="L49" s="6"/>
      <c r="M49" s="6"/>
      <c r="N49" s="6"/>
      <c r="O49" s="6"/>
      <c r="P49" s="8"/>
      <c r="Q49" s="6"/>
      <c r="R49" s="6"/>
      <c r="S49" s="6"/>
      <c r="T49" s="6"/>
      <c r="U49" s="6"/>
      <c r="W49" s="14">
        <v>347</v>
      </c>
      <c r="X49" s="15" t="s">
        <v>190</v>
      </c>
    </row>
    <row r="50" spans="1:24">
      <c r="A50" s="286" t="s">
        <v>448</v>
      </c>
      <c r="B50" s="286" t="s">
        <v>449</v>
      </c>
      <c r="C50" s="285"/>
      <c r="D50" s="285"/>
      <c r="E50" s="286" t="s">
        <v>454</v>
      </c>
      <c r="F50" s="286" t="s">
        <v>455</v>
      </c>
      <c r="G50" s="283"/>
      <c r="H50" s="21"/>
      <c r="I50" s="6"/>
      <c r="J50" s="6"/>
      <c r="K50" s="8"/>
      <c r="L50" s="6"/>
      <c r="M50" s="6"/>
      <c r="N50" s="6"/>
      <c r="O50" s="6"/>
      <c r="P50" s="8"/>
      <c r="Q50" s="6"/>
      <c r="R50" s="6"/>
      <c r="S50" s="6"/>
      <c r="T50" s="6"/>
      <c r="U50" s="6"/>
      <c r="W50" s="14">
        <v>348</v>
      </c>
      <c r="X50" s="18" t="s">
        <v>191</v>
      </c>
    </row>
    <row r="51" spans="1:24">
      <c r="A51" s="286" t="s">
        <v>354</v>
      </c>
      <c r="B51" s="286" t="s">
        <v>357</v>
      </c>
      <c r="C51" s="285"/>
      <c r="D51" s="285"/>
      <c r="E51" s="286" t="s">
        <v>393</v>
      </c>
      <c r="F51" s="286" t="s">
        <v>396</v>
      </c>
      <c r="G51" s="283"/>
      <c r="H51" s="21"/>
      <c r="I51" s="6"/>
      <c r="J51" s="6"/>
      <c r="K51" s="8"/>
      <c r="L51" s="6"/>
      <c r="M51" s="6"/>
      <c r="N51" s="6"/>
      <c r="O51" s="6"/>
      <c r="P51" s="8"/>
      <c r="Q51" s="6"/>
      <c r="R51" s="6"/>
      <c r="S51" s="6"/>
      <c r="T51" s="6"/>
      <c r="U51" s="6"/>
      <c r="W51" s="14">
        <v>349</v>
      </c>
      <c r="X51" s="18" t="s">
        <v>192</v>
      </c>
    </row>
    <row r="52" spans="1:24">
      <c r="A52" s="286" t="s">
        <v>358</v>
      </c>
      <c r="B52" s="286" t="s">
        <v>359</v>
      </c>
      <c r="C52" s="285"/>
      <c r="D52" s="285"/>
      <c r="E52" s="286" t="s">
        <v>398</v>
      </c>
      <c r="F52" s="286" t="s">
        <v>399</v>
      </c>
      <c r="G52" s="283"/>
      <c r="H52" s="21"/>
      <c r="I52" s="6"/>
      <c r="J52" s="6"/>
      <c r="K52" s="8"/>
      <c r="L52" s="6"/>
      <c r="M52" s="6"/>
      <c r="N52" s="6"/>
      <c r="O52" s="6"/>
      <c r="P52" s="8"/>
      <c r="Q52" s="6"/>
      <c r="R52" s="6"/>
      <c r="S52" s="6"/>
      <c r="T52" s="6"/>
      <c r="U52" s="6"/>
      <c r="W52" s="14">
        <v>350</v>
      </c>
      <c r="X52" s="18" t="s">
        <v>193</v>
      </c>
    </row>
    <row r="53" spans="1:24">
      <c r="A53" s="286" t="s">
        <v>361</v>
      </c>
      <c r="B53" s="286" t="s">
        <v>362</v>
      </c>
      <c r="C53" s="285"/>
      <c r="D53" s="285"/>
      <c r="E53" s="286" t="s">
        <v>400</v>
      </c>
      <c r="F53" s="286" t="s">
        <v>406</v>
      </c>
      <c r="G53" s="283"/>
      <c r="H53" s="21"/>
      <c r="I53" s="6"/>
      <c r="J53" s="6"/>
      <c r="K53" s="8"/>
      <c r="L53" s="6"/>
      <c r="M53" s="6"/>
      <c r="N53" s="6"/>
      <c r="O53" s="6"/>
      <c r="P53" s="8"/>
      <c r="Q53" s="6"/>
      <c r="R53" s="6"/>
      <c r="S53" s="6"/>
      <c r="T53" s="6"/>
      <c r="U53" s="6"/>
      <c r="W53" s="14">
        <v>351</v>
      </c>
      <c r="X53" s="18" t="s">
        <v>194</v>
      </c>
    </row>
    <row r="54" spans="1:24">
      <c r="A54" s="284" t="s">
        <v>363</v>
      </c>
      <c r="B54" s="284" t="s">
        <v>366</v>
      </c>
      <c r="C54" s="285"/>
      <c r="D54" s="285"/>
      <c r="E54" s="284" t="s">
        <v>403</v>
      </c>
      <c r="F54" s="284" t="s">
        <v>407</v>
      </c>
      <c r="G54" s="283"/>
      <c r="H54" s="21"/>
      <c r="I54" s="6"/>
      <c r="J54" s="6"/>
      <c r="K54" s="8"/>
      <c r="L54" s="6"/>
      <c r="M54" s="6"/>
      <c r="N54" s="6"/>
      <c r="O54" s="6"/>
      <c r="P54" s="8"/>
      <c r="Q54" s="6"/>
      <c r="R54" s="6"/>
      <c r="S54" s="6"/>
      <c r="T54" s="6"/>
      <c r="U54" s="6"/>
      <c r="W54" s="14">
        <v>352</v>
      </c>
      <c r="X54" s="18" t="s">
        <v>195</v>
      </c>
    </row>
    <row r="55" spans="1:24">
      <c r="A55" s="284" t="s">
        <v>442</v>
      </c>
      <c r="B55" s="284" t="s">
        <v>369</v>
      </c>
      <c r="C55" s="285"/>
      <c r="D55" s="285"/>
      <c r="E55" s="284" t="s">
        <v>408</v>
      </c>
      <c r="F55" s="284"/>
      <c r="G55" s="283"/>
      <c r="H55" s="21"/>
      <c r="I55" s="6"/>
      <c r="J55" s="6"/>
      <c r="K55" s="8"/>
      <c r="L55" s="6"/>
      <c r="M55" s="6"/>
      <c r="N55" s="6"/>
      <c r="O55" s="6"/>
      <c r="P55" s="8"/>
      <c r="Q55" s="6"/>
      <c r="R55" s="6"/>
      <c r="S55" s="6"/>
      <c r="T55" s="6"/>
      <c r="U55" s="6"/>
      <c r="W55" s="14">
        <v>353</v>
      </c>
      <c r="X55" s="18" t="s">
        <v>196</v>
      </c>
    </row>
    <row r="56" spans="1:24">
      <c r="A56" s="284" t="s">
        <v>371</v>
      </c>
      <c r="B56" s="284"/>
      <c r="C56" s="285"/>
      <c r="D56" s="285"/>
      <c r="E56" s="286"/>
      <c r="F56" s="284"/>
      <c r="G56" s="283"/>
      <c r="H56" s="21"/>
      <c r="I56" s="6"/>
      <c r="J56" s="6"/>
      <c r="K56" s="8"/>
      <c r="L56" s="6"/>
      <c r="M56" s="6"/>
      <c r="N56" s="6"/>
      <c r="O56" s="6"/>
      <c r="P56" s="8"/>
      <c r="Q56" s="6"/>
      <c r="R56" s="6"/>
      <c r="S56" s="6"/>
      <c r="T56" s="6"/>
      <c r="U56" s="6"/>
      <c r="W56" s="14">
        <v>354</v>
      </c>
      <c r="X56" s="18" t="s">
        <v>197</v>
      </c>
    </row>
    <row r="57" spans="1:24">
      <c r="A57" s="286"/>
      <c r="B57" s="284"/>
      <c r="C57" s="285"/>
      <c r="D57" s="285"/>
      <c r="E57" s="286"/>
      <c r="F57" s="284"/>
      <c r="G57" s="283"/>
      <c r="H57" s="21"/>
      <c r="I57" s="6"/>
      <c r="J57" s="6"/>
      <c r="K57" s="8"/>
      <c r="L57" s="6"/>
      <c r="M57" s="6"/>
      <c r="N57" s="6"/>
      <c r="O57" s="6"/>
      <c r="P57" s="8"/>
      <c r="Q57" s="6"/>
      <c r="R57" s="6"/>
      <c r="S57" s="6"/>
      <c r="T57" s="6"/>
      <c r="U57" s="6"/>
      <c r="W57" s="14">
        <v>355</v>
      </c>
      <c r="X57" s="18" t="s">
        <v>198</v>
      </c>
    </row>
    <row r="58" spans="1:24">
      <c r="A58" s="287"/>
      <c r="B58" s="284"/>
      <c r="C58" s="285"/>
      <c r="D58" s="285"/>
      <c r="E58" s="286"/>
      <c r="F58" s="284"/>
      <c r="G58" s="283"/>
      <c r="H58" s="21"/>
      <c r="I58" s="6"/>
      <c r="J58" s="6"/>
      <c r="K58" s="8"/>
      <c r="L58" s="6"/>
      <c r="M58" s="6"/>
      <c r="N58" s="6"/>
      <c r="O58" s="6"/>
      <c r="P58" s="8"/>
      <c r="Q58" s="6"/>
      <c r="R58" s="6"/>
      <c r="S58" s="6"/>
      <c r="T58" s="6"/>
      <c r="U58" s="6"/>
      <c r="W58" s="14">
        <v>356</v>
      </c>
      <c r="X58" s="18" t="s">
        <v>199</v>
      </c>
    </row>
    <row r="59" spans="1:24">
      <c r="A59" s="288"/>
      <c r="B59" s="286"/>
      <c r="C59" s="285"/>
      <c r="D59" s="285"/>
      <c r="E59" s="286"/>
      <c r="F59" s="284"/>
      <c r="G59" s="283"/>
      <c r="H59" s="21"/>
      <c r="I59" s="6"/>
      <c r="J59" s="6"/>
      <c r="K59" s="8"/>
      <c r="L59" s="6"/>
      <c r="M59" s="6"/>
      <c r="N59" s="6"/>
      <c r="O59" s="6"/>
      <c r="P59" s="8"/>
      <c r="Q59" s="6"/>
      <c r="R59" s="6"/>
      <c r="S59" s="6"/>
      <c r="T59" s="6"/>
      <c r="U59" s="6"/>
      <c r="W59" s="14">
        <v>357</v>
      </c>
      <c r="X59" s="18" t="s">
        <v>200</v>
      </c>
    </row>
    <row r="60" spans="1:24">
      <c r="A60" s="284" t="s">
        <v>450</v>
      </c>
      <c r="B60" s="286" t="s">
        <v>451</v>
      </c>
      <c r="C60" s="285"/>
      <c r="D60" s="285"/>
      <c r="E60" s="284" t="s">
        <v>456</v>
      </c>
      <c r="F60" s="286" t="s">
        <v>457</v>
      </c>
      <c r="G60" s="283"/>
      <c r="H60" s="21"/>
      <c r="I60" s="6"/>
      <c r="J60" s="6"/>
      <c r="K60" s="8"/>
      <c r="L60" s="6"/>
      <c r="M60" s="6"/>
      <c r="N60" s="6"/>
      <c r="O60" s="6"/>
      <c r="P60" s="8"/>
      <c r="Q60" s="6"/>
      <c r="R60" s="6"/>
      <c r="S60" s="6"/>
      <c r="T60" s="6"/>
      <c r="U60" s="6"/>
      <c r="W60" s="14">
        <v>358</v>
      </c>
      <c r="X60" s="18" t="s">
        <v>201</v>
      </c>
    </row>
    <row r="61" spans="1:24">
      <c r="A61" s="284" t="s">
        <v>355</v>
      </c>
      <c r="B61" s="286" t="s">
        <v>357</v>
      </c>
      <c r="C61" s="285"/>
      <c r="D61" s="285"/>
      <c r="E61" s="284" t="s">
        <v>394</v>
      </c>
      <c r="F61" s="286" t="s">
        <v>396</v>
      </c>
      <c r="G61" s="283"/>
      <c r="H61" s="21"/>
      <c r="I61" s="6"/>
      <c r="J61" s="6"/>
      <c r="K61" s="8"/>
      <c r="L61" s="6"/>
      <c r="M61" s="6"/>
      <c r="N61" s="6"/>
      <c r="O61" s="6"/>
      <c r="P61" s="8"/>
      <c r="Q61" s="6"/>
      <c r="R61" s="6"/>
      <c r="S61" s="6"/>
      <c r="T61" s="6"/>
      <c r="U61" s="6"/>
      <c r="W61" s="14">
        <v>359</v>
      </c>
      <c r="X61" s="18" t="s">
        <v>202</v>
      </c>
    </row>
    <row r="62" spans="1:24">
      <c r="A62" s="286" t="s">
        <v>358</v>
      </c>
      <c r="B62" s="286" t="s">
        <v>359</v>
      </c>
      <c r="C62" s="285"/>
      <c r="D62" s="285"/>
      <c r="E62" s="286" t="s">
        <v>398</v>
      </c>
      <c r="F62" s="286" t="s">
        <v>399</v>
      </c>
      <c r="G62" s="283"/>
      <c r="H62" s="21"/>
      <c r="I62" s="6"/>
      <c r="J62" s="6"/>
      <c r="K62" s="8"/>
      <c r="L62" s="6"/>
      <c r="M62" s="6"/>
      <c r="N62" s="6"/>
      <c r="O62" s="6"/>
      <c r="P62" s="8"/>
      <c r="Q62" s="6"/>
      <c r="R62" s="6"/>
      <c r="S62" s="6"/>
      <c r="T62" s="6"/>
      <c r="U62" s="6"/>
      <c r="W62" s="14">
        <v>360</v>
      </c>
      <c r="X62" s="15" t="s">
        <v>203</v>
      </c>
    </row>
    <row r="63" spans="1:24">
      <c r="A63" s="286" t="s">
        <v>361</v>
      </c>
      <c r="B63" s="286" t="s">
        <v>362</v>
      </c>
      <c r="C63" s="285"/>
      <c r="D63" s="285"/>
      <c r="E63" s="286" t="s">
        <v>400</v>
      </c>
      <c r="F63" s="284" t="s">
        <v>406</v>
      </c>
      <c r="G63" s="283"/>
      <c r="H63" s="21"/>
      <c r="I63" s="6"/>
      <c r="J63" s="6"/>
      <c r="K63" s="8"/>
      <c r="L63" s="6"/>
      <c r="M63" s="6"/>
      <c r="N63" s="6"/>
      <c r="O63" s="6"/>
      <c r="P63" s="8"/>
      <c r="Q63" s="6"/>
      <c r="R63" s="6"/>
      <c r="S63" s="6"/>
      <c r="T63" s="6"/>
      <c r="U63" s="6"/>
      <c r="W63" s="14">
        <v>361</v>
      </c>
      <c r="X63" s="15" t="s">
        <v>204</v>
      </c>
    </row>
    <row r="64" spans="1:24">
      <c r="A64" s="286" t="s">
        <v>363</v>
      </c>
      <c r="B64" s="286" t="s">
        <v>366</v>
      </c>
      <c r="C64" s="285"/>
      <c r="D64" s="285"/>
      <c r="E64" s="286" t="s">
        <v>403</v>
      </c>
      <c r="F64" s="284" t="s">
        <v>407</v>
      </c>
      <c r="G64" s="283"/>
      <c r="H64" s="21"/>
      <c r="I64" s="6"/>
      <c r="J64" s="6"/>
      <c r="K64" s="8"/>
      <c r="L64" s="6"/>
      <c r="M64" s="6"/>
      <c r="N64" s="6"/>
      <c r="O64" s="6"/>
      <c r="P64" s="8"/>
      <c r="Q64" s="6"/>
      <c r="R64" s="6"/>
      <c r="S64" s="6"/>
      <c r="T64" s="6"/>
      <c r="U64" s="6"/>
      <c r="W64" s="14">
        <v>362</v>
      </c>
      <c r="X64" s="15" t="s">
        <v>205</v>
      </c>
    </row>
    <row r="65" spans="1:24">
      <c r="A65" s="284" t="s">
        <v>442</v>
      </c>
      <c r="B65" s="284" t="s">
        <v>369</v>
      </c>
      <c r="C65" s="285"/>
      <c r="D65" s="285"/>
      <c r="E65" s="284" t="s">
        <v>408</v>
      </c>
      <c r="F65" s="284"/>
      <c r="G65" s="283"/>
      <c r="H65" s="21"/>
      <c r="I65" s="6"/>
      <c r="J65" s="6"/>
      <c r="K65" s="8"/>
      <c r="L65" s="6"/>
      <c r="M65" s="6"/>
      <c r="N65" s="6"/>
      <c r="O65" s="6"/>
      <c r="P65" s="8"/>
      <c r="Q65" s="6"/>
      <c r="R65" s="6"/>
      <c r="S65" s="6"/>
      <c r="T65" s="6"/>
      <c r="U65" s="6"/>
      <c r="W65" s="14">
        <v>363</v>
      </c>
      <c r="X65" s="15" t="s">
        <v>206</v>
      </c>
    </row>
    <row r="66" spans="1:24">
      <c r="A66" s="286" t="s">
        <v>371</v>
      </c>
      <c r="B66" s="286"/>
      <c r="C66" s="285"/>
      <c r="D66" s="285"/>
      <c r="E66" s="284"/>
      <c r="F66" s="284"/>
      <c r="G66" s="283"/>
      <c r="H66" s="21"/>
      <c r="I66" s="6"/>
      <c r="J66" s="6"/>
      <c r="K66" s="8"/>
      <c r="L66" s="6"/>
      <c r="M66" s="6"/>
      <c r="N66" s="6"/>
      <c r="O66" s="6"/>
      <c r="P66" s="8"/>
      <c r="Q66" s="6"/>
      <c r="R66" s="6"/>
      <c r="S66" s="6"/>
      <c r="T66" s="6"/>
      <c r="U66" s="6"/>
      <c r="W66" s="14">
        <v>364</v>
      </c>
      <c r="X66" s="15" t="s">
        <v>207</v>
      </c>
    </row>
    <row r="67" spans="1:24">
      <c r="A67" s="287"/>
      <c r="B67" s="287"/>
      <c r="C67" s="285"/>
      <c r="D67" s="285"/>
      <c r="E67" s="286"/>
      <c r="F67" s="284"/>
      <c r="G67" s="283"/>
      <c r="H67" s="21"/>
      <c r="I67" s="6"/>
      <c r="J67" s="6"/>
      <c r="K67" s="8"/>
      <c r="L67" s="6"/>
      <c r="M67" s="6"/>
      <c r="N67" s="6"/>
      <c r="O67" s="6"/>
      <c r="P67" s="8"/>
      <c r="Q67" s="6"/>
      <c r="R67" s="6"/>
      <c r="S67" s="6"/>
      <c r="T67" s="6"/>
      <c r="U67" s="6"/>
      <c r="W67" s="14">
        <v>365</v>
      </c>
      <c r="X67" s="15" t="s">
        <v>208</v>
      </c>
    </row>
    <row r="68" spans="1:24">
      <c r="A68" s="287"/>
      <c r="B68" s="287"/>
      <c r="C68" s="285"/>
      <c r="D68" s="285"/>
      <c r="E68" s="286"/>
      <c r="F68" s="284"/>
      <c r="G68" s="283"/>
      <c r="H68" s="21"/>
      <c r="I68" s="6"/>
      <c r="J68" s="6"/>
      <c r="K68" s="8"/>
      <c r="L68" s="6"/>
      <c r="M68" s="6"/>
      <c r="N68" s="6"/>
      <c r="O68" s="6"/>
      <c r="P68" s="8"/>
      <c r="Q68" s="6"/>
      <c r="R68" s="6"/>
      <c r="S68" s="6"/>
      <c r="T68" s="6"/>
      <c r="U68" s="6"/>
      <c r="W68" s="14">
        <v>366</v>
      </c>
      <c r="X68" s="15" t="s">
        <v>209</v>
      </c>
    </row>
    <row r="69" spans="1:24">
      <c r="A69" s="287"/>
      <c r="B69" s="287"/>
      <c r="C69" s="289"/>
      <c r="D69" s="289"/>
      <c r="E69" s="287"/>
      <c r="F69" s="290"/>
      <c r="G69" s="282"/>
      <c r="H69" s="21"/>
      <c r="I69" s="6"/>
      <c r="J69" s="6"/>
      <c r="K69" s="8"/>
      <c r="L69" s="6"/>
      <c r="M69" s="6"/>
      <c r="N69" s="6"/>
      <c r="O69" s="6"/>
      <c r="P69" s="8"/>
      <c r="Q69" s="6"/>
      <c r="R69" s="6"/>
      <c r="S69" s="6"/>
      <c r="T69" s="6"/>
      <c r="U69" s="6"/>
      <c r="W69" s="14">
        <v>367</v>
      </c>
      <c r="X69" s="15" t="s">
        <v>210</v>
      </c>
    </row>
    <row r="70" spans="1:24">
      <c r="A70" s="291"/>
      <c r="B70" s="291"/>
      <c r="C70" s="283"/>
      <c r="D70" s="283"/>
      <c r="E70" s="292"/>
      <c r="F70" s="293"/>
      <c r="G70" s="282"/>
      <c r="H70" s="21"/>
      <c r="I70" s="6"/>
      <c r="J70" s="6"/>
      <c r="K70" s="8"/>
      <c r="L70" s="6"/>
      <c r="M70" s="6"/>
      <c r="N70" s="6"/>
      <c r="O70" s="6"/>
      <c r="P70" s="8"/>
      <c r="Q70" s="6"/>
      <c r="R70" s="6"/>
      <c r="S70" s="6"/>
      <c r="T70" s="6"/>
      <c r="U70" s="6"/>
      <c r="W70" s="14">
        <v>368</v>
      </c>
      <c r="X70" s="15" t="s">
        <v>211</v>
      </c>
    </row>
    <row r="71" spans="1:24">
      <c r="A71" s="292"/>
      <c r="B71" s="291"/>
      <c r="C71" s="283"/>
      <c r="D71" s="283"/>
      <c r="E71" s="292"/>
      <c r="F71" s="293"/>
      <c r="G71" s="282"/>
      <c r="H71" s="21"/>
      <c r="I71" s="6"/>
      <c r="J71" s="6"/>
      <c r="K71" s="8"/>
      <c r="L71" s="6"/>
      <c r="M71" s="6"/>
      <c r="N71" s="6"/>
      <c r="O71" s="6"/>
      <c r="P71" s="8"/>
      <c r="Q71" s="6"/>
      <c r="R71" s="6"/>
      <c r="S71" s="6"/>
      <c r="T71" s="6"/>
      <c r="U71" s="6"/>
      <c r="W71" s="14">
        <v>369</v>
      </c>
      <c r="X71" s="257" t="s">
        <v>212</v>
      </c>
    </row>
    <row r="72" spans="1:24">
      <c r="A72" s="281"/>
      <c r="B72" s="281" t="s">
        <v>476</v>
      </c>
      <c r="C72" s="282"/>
      <c r="D72" s="282"/>
      <c r="E72" s="293"/>
      <c r="F72" s="293" t="s">
        <v>477</v>
      </c>
      <c r="G72" s="282"/>
      <c r="H72" s="21"/>
      <c r="I72" s="6"/>
      <c r="J72" s="6"/>
      <c r="K72" s="8"/>
      <c r="L72" s="6"/>
      <c r="M72" s="6"/>
      <c r="N72" s="6"/>
      <c r="O72" s="6"/>
      <c r="P72" s="8"/>
      <c r="Q72" s="6"/>
      <c r="R72" s="6"/>
      <c r="S72" s="6"/>
      <c r="T72" s="6"/>
      <c r="U72" s="6"/>
      <c r="W72" s="14">
        <v>370</v>
      </c>
      <c r="X72" s="257" t="s">
        <v>213</v>
      </c>
    </row>
    <row r="73" spans="1:24">
      <c r="A73" s="281"/>
      <c r="B73" s="281" t="s">
        <v>365</v>
      </c>
      <c r="C73" s="282"/>
      <c r="D73" s="282"/>
      <c r="E73" s="293"/>
      <c r="F73" s="293" t="s">
        <v>402</v>
      </c>
      <c r="G73" s="282"/>
      <c r="H73" s="21"/>
      <c r="I73" s="6"/>
      <c r="J73" s="6"/>
      <c r="K73" s="8"/>
      <c r="L73" s="6"/>
      <c r="M73" s="6"/>
      <c r="N73" s="6"/>
      <c r="O73" s="6"/>
      <c r="P73" s="8"/>
      <c r="Q73" s="6"/>
      <c r="R73" s="6"/>
      <c r="S73" s="6"/>
      <c r="T73" s="6"/>
      <c r="U73" s="6"/>
      <c r="W73" s="14">
        <v>371</v>
      </c>
      <c r="X73" s="257" t="s">
        <v>214</v>
      </c>
    </row>
    <row r="74" spans="1:24">
      <c r="A74" s="281"/>
      <c r="B74" s="281"/>
      <c r="C74" s="282"/>
      <c r="D74" s="282"/>
      <c r="E74" s="293"/>
      <c r="F74" s="293"/>
      <c r="G74" s="282"/>
      <c r="H74" s="21"/>
      <c r="I74" s="6"/>
      <c r="J74" s="6"/>
      <c r="K74" s="8"/>
      <c r="L74" s="6"/>
      <c r="M74" s="6"/>
      <c r="N74" s="6"/>
      <c r="O74" s="6"/>
      <c r="P74" s="8"/>
      <c r="Q74" s="6"/>
      <c r="R74" s="6"/>
      <c r="S74" s="6"/>
      <c r="T74" s="6"/>
      <c r="U74" s="6"/>
      <c r="W74" s="14">
        <v>372</v>
      </c>
      <c r="X74" s="257" t="s">
        <v>215</v>
      </c>
    </row>
    <row r="75" spans="1:24">
      <c r="A75" s="281"/>
      <c r="B75" s="281"/>
      <c r="C75" s="282"/>
      <c r="D75" s="282"/>
      <c r="E75" s="293"/>
      <c r="F75" s="293"/>
      <c r="G75" s="282"/>
      <c r="H75" s="21"/>
      <c r="I75" s="6"/>
      <c r="J75" s="6"/>
      <c r="K75" s="8"/>
      <c r="L75" s="6"/>
      <c r="M75" s="6"/>
      <c r="N75" s="6"/>
      <c r="O75" s="6"/>
      <c r="P75" s="8"/>
      <c r="Q75" s="6"/>
      <c r="R75" s="6"/>
      <c r="S75" s="6"/>
      <c r="T75" s="6"/>
      <c r="U75" s="6"/>
      <c r="W75" s="14">
        <v>373</v>
      </c>
      <c r="X75" s="257" t="s">
        <v>216</v>
      </c>
    </row>
    <row r="76" spans="1:24">
      <c r="A76" s="281"/>
      <c r="B76" s="281"/>
      <c r="C76" s="282"/>
      <c r="D76" s="282"/>
      <c r="E76" s="293"/>
      <c r="F76" s="293"/>
      <c r="G76" s="282"/>
      <c r="H76" s="21"/>
      <c r="I76" s="6"/>
      <c r="J76" s="6"/>
      <c r="K76" s="8"/>
      <c r="L76" s="6"/>
      <c r="M76" s="6"/>
      <c r="N76" s="6"/>
      <c r="O76" s="6"/>
      <c r="P76" s="8"/>
      <c r="Q76" s="6"/>
      <c r="R76" s="6"/>
      <c r="S76" s="6"/>
      <c r="T76" s="6"/>
      <c r="U76" s="6"/>
      <c r="W76" s="14">
        <v>374</v>
      </c>
      <c r="X76" s="257" t="s">
        <v>217</v>
      </c>
    </row>
    <row r="77" spans="1:24">
      <c r="A77" s="293"/>
      <c r="B77" s="293"/>
      <c r="C77" s="282"/>
      <c r="D77" s="282"/>
      <c r="E77" s="293"/>
      <c r="F77" s="293"/>
      <c r="G77" s="282"/>
      <c r="H77" s="21"/>
      <c r="I77" s="6"/>
      <c r="J77" s="6"/>
      <c r="K77" s="8"/>
      <c r="L77" s="6"/>
      <c r="M77" s="6"/>
      <c r="N77" s="6"/>
      <c r="O77" s="6"/>
      <c r="P77" s="8"/>
      <c r="Q77" s="6"/>
      <c r="R77" s="6"/>
      <c r="S77" s="6"/>
      <c r="T77" s="6"/>
      <c r="U77" s="6"/>
      <c r="W77" s="14">
        <v>375</v>
      </c>
      <c r="X77" s="15" t="s">
        <v>218</v>
      </c>
    </row>
    <row r="78" spans="1:24">
      <c r="A78" s="293"/>
      <c r="B78" s="293"/>
      <c r="C78" s="282"/>
      <c r="D78" s="282"/>
      <c r="E78" s="293"/>
      <c r="F78" s="293"/>
      <c r="G78" s="282"/>
      <c r="H78" s="21"/>
      <c r="I78" s="6"/>
      <c r="J78" s="6"/>
      <c r="K78" s="8"/>
      <c r="L78" s="6"/>
      <c r="M78" s="6"/>
      <c r="N78" s="6"/>
      <c r="O78" s="6"/>
      <c r="P78" s="8"/>
      <c r="Q78" s="6"/>
      <c r="R78" s="6"/>
      <c r="S78" s="6"/>
      <c r="T78" s="6"/>
      <c r="U78" s="6"/>
      <c r="W78" s="14">
        <v>376</v>
      </c>
      <c r="X78" s="15" t="s">
        <v>219</v>
      </c>
    </row>
    <row r="79" spans="1:24">
      <c r="A79" s="277"/>
      <c r="B79" s="277"/>
      <c r="C79" s="276"/>
      <c r="D79" s="276"/>
      <c r="E79" s="277"/>
      <c r="F79" s="277"/>
      <c r="G79" s="276"/>
      <c r="I79" s="6"/>
      <c r="J79" s="6"/>
      <c r="K79" s="8"/>
      <c r="L79" s="6"/>
      <c r="M79" s="6"/>
      <c r="N79" s="6"/>
      <c r="O79" s="6"/>
      <c r="P79" s="8"/>
      <c r="Q79" s="6"/>
      <c r="R79" s="6"/>
      <c r="S79" s="6"/>
      <c r="T79" s="6"/>
      <c r="U79" s="6"/>
      <c r="W79" s="14">
        <v>377</v>
      </c>
      <c r="X79" s="15" t="s">
        <v>220</v>
      </c>
    </row>
    <row r="80" spans="1:24">
      <c r="A80" s="20"/>
      <c r="B80" s="20"/>
      <c r="C80" s="21"/>
      <c r="D80" s="21"/>
      <c r="E80" s="20"/>
      <c r="F80" s="20"/>
      <c r="G80" s="21"/>
      <c r="I80" s="6"/>
      <c r="J80" s="6"/>
      <c r="K80" s="8"/>
      <c r="L80" s="6"/>
      <c r="M80" s="6"/>
      <c r="N80" s="6"/>
      <c r="O80" s="6"/>
      <c r="P80" s="8"/>
      <c r="Q80" s="6"/>
      <c r="R80" s="6"/>
      <c r="S80" s="6"/>
      <c r="T80" s="6"/>
      <c r="U80" s="6"/>
      <c r="W80" s="14">
        <v>378</v>
      </c>
      <c r="X80" s="15" t="s">
        <v>221</v>
      </c>
    </row>
    <row r="81" spans="1:24">
      <c r="A81" s="20"/>
      <c r="B81" s="20"/>
      <c r="C81" s="21"/>
      <c r="D81" s="21"/>
      <c r="E81" s="20"/>
      <c r="F81" s="20"/>
      <c r="G81" s="21"/>
      <c r="I81" s="6"/>
      <c r="J81" s="6"/>
      <c r="K81" s="8"/>
      <c r="L81" s="6"/>
      <c r="M81" s="6"/>
      <c r="N81" s="6"/>
      <c r="O81" s="6"/>
      <c r="P81" s="8"/>
      <c r="Q81" s="6"/>
      <c r="R81" s="6"/>
      <c r="S81" s="6"/>
      <c r="T81" s="6"/>
      <c r="U81" s="6"/>
      <c r="W81" s="14">
        <v>379</v>
      </c>
      <c r="X81" s="15" t="s">
        <v>222</v>
      </c>
    </row>
    <row r="82" spans="1:24">
      <c r="A82" s="6"/>
      <c r="B82" s="6"/>
      <c r="E82" s="6"/>
      <c r="F82" s="6"/>
      <c r="I82" s="6"/>
      <c r="J82" s="6"/>
      <c r="K82" s="8"/>
      <c r="L82" s="6"/>
      <c r="M82" s="6"/>
      <c r="N82" s="6"/>
      <c r="O82" s="6"/>
      <c r="P82" s="8"/>
      <c r="Q82" s="6"/>
      <c r="R82" s="6"/>
      <c r="S82" s="6"/>
      <c r="T82" s="6"/>
      <c r="U82" s="6"/>
      <c r="W82" s="14">
        <v>301</v>
      </c>
      <c r="X82" s="257" t="s">
        <v>443</v>
      </c>
    </row>
    <row r="83" spans="1:24">
      <c r="A83" s="6"/>
      <c r="B83" s="6"/>
      <c r="E83" s="6"/>
      <c r="F83" s="6"/>
      <c r="I83" s="6"/>
      <c r="J83" s="6"/>
      <c r="K83" s="8"/>
      <c r="L83" s="6"/>
      <c r="M83" s="6"/>
      <c r="N83" s="6"/>
      <c r="O83" s="6"/>
      <c r="P83" s="8"/>
      <c r="Q83" s="6"/>
      <c r="R83" s="6"/>
      <c r="S83" s="6"/>
      <c r="T83" s="6"/>
      <c r="U83" s="6"/>
      <c r="W83" s="14"/>
      <c r="X83" s="15"/>
    </row>
    <row r="84" spans="1:24">
      <c r="A84" s="6"/>
      <c r="B84" s="6"/>
      <c r="E84" s="6"/>
      <c r="F84" s="6"/>
      <c r="I84" s="6"/>
      <c r="J84" s="6"/>
      <c r="K84" s="8"/>
      <c r="L84" s="6"/>
      <c r="M84" s="6"/>
      <c r="N84" s="6"/>
      <c r="O84" s="6"/>
      <c r="P84" s="8"/>
      <c r="Q84" s="6"/>
      <c r="R84" s="6"/>
      <c r="S84" s="6"/>
      <c r="T84" s="6"/>
      <c r="U84" s="6"/>
      <c r="W84" s="14"/>
      <c r="X84" s="15"/>
    </row>
    <row r="85" spans="1:24">
      <c r="A85" s="6"/>
      <c r="B85" s="6"/>
      <c r="E85" s="6"/>
      <c r="F85" s="6"/>
      <c r="I85" s="6"/>
      <c r="J85" s="6"/>
      <c r="K85" s="8"/>
      <c r="L85" s="6"/>
      <c r="M85" s="6"/>
      <c r="N85" s="6"/>
      <c r="O85" s="6"/>
      <c r="P85" s="8"/>
      <c r="Q85" s="6"/>
      <c r="R85" s="6"/>
      <c r="S85" s="6"/>
      <c r="T85" s="6"/>
      <c r="U85" s="6"/>
      <c r="W85" s="14"/>
      <c r="X85" s="15"/>
    </row>
    <row r="86" spans="1:24">
      <c r="A86" s="6"/>
      <c r="B86" s="6"/>
      <c r="E86" s="6"/>
      <c r="F86" s="6"/>
      <c r="I86" s="6"/>
      <c r="J86" s="6"/>
      <c r="K86" s="8"/>
      <c r="L86" s="6"/>
      <c r="M86" s="6"/>
      <c r="N86" s="6"/>
      <c r="O86" s="6"/>
      <c r="P86" s="8"/>
      <c r="Q86" s="6"/>
      <c r="R86" s="6"/>
      <c r="S86" s="6"/>
      <c r="T86" s="6"/>
      <c r="U86" s="6"/>
      <c r="W86" s="14"/>
      <c r="X86" s="15"/>
    </row>
    <row r="87" spans="1:24">
      <c r="A87" s="6"/>
      <c r="B87" s="6"/>
      <c r="E87" s="6"/>
      <c r="F87" s="6"/>
      <c r="I87" s="6"/>
      <c r="J87" s="6"/>
      <c r="K87" s="8"/>
      <c r="L87" s="6"/>
      <c r="M87" s="6"/>
      <c r="N87" s="6"/>
      <c r="O87" s="6"/>
      <c r="P87" s="8"/>
      <c r="Q87" s="6"/>
      <c r="R87" s="6"/>
      <c r="S87" s="6"/>
      <c r="T87" s="6"/>
      <c r="U87" s="6"/>
      <c r="W87" s="14"/>
      <c r="X87" s="15"/>
    </row>
    <row r="88" spans="1:24">
      <c r="A88" s="6"/>
      <c r="B88" s="6"/>
      <c r="E88" s="6"/>
      <c r="F88" s="6"/>
      <c r="I88" s="6"/>
      <c r="J88" s="6"/>
      <c r="K88" s="8"/>
      <c r="L88" s="6"/>
      <c r="M88" s="6"/>
      <c r="N88" s="6"/>
      <c r="O88" s="6"/>
      <c r="P88" s="8"/>
      <c r="Q88" s="6"/>
      <c r="R88" s="6"/>
      <c r="S88" s="6"/>
      <c r="T88" s="6"/>
      <c r="U88" s="6"/>
      <c r="W88" s="14"/>
      <c r="X88" s="15"/>
    </row>
    <row r="89" spans="1:24">
      <c r="A89" s="6"/>
      <c r="B89" s="6"/>
      <c r="E89" s="6"/>
      <c r="F89" s="6"/>
      <c r="I89" s="6"/>
      <c r="J89" s="6"/>
      <c r="K89" s="8"/>
      <c r="L89" s="6"/>
      <c r="M89" s="6"/>
      <c r="N89" s="6"/>
      <c r="O89" s="6"/>
      <c r="P89" s="8"/>
      <c r="Q89" s="6"/>
      <c r="R89" s="6"/>
      <c r="S89" s="6"/>
      <c r="T89" s="6"/>
      <c r="U89" s="6"/>
      <c r="W89" s="14"/>
      <c r="X89" s="15"/>
    </row>
    <row r="90" spans="1:24">
      <c r="A90" s="6"/>
      <c r="B90" s="6"/>
      <c r="E90" s="6"/>
      <c r="F90" s="6"/>
      <c r="I90" s="6"/>
      <c r="J90" s="6"/>
      <c r="K90" s="8"/>
      <c r="L90" s="6"/>
      <c r="M90" s="6"/>
      <c r="N90" s="6"/>
      <c r="O90" s="6"/>
      <c r="P90" s="8"/>
      <c r="Q90" s="6"/>
      <c r="R90" s="6"/>
      <c r="S90" s="6"/>
      <c r="T90" s="6"/>
      <c r="U90" s="6"/>
      <c r="W90" s="14"/>
      <c r="X90" s="15"/>
    </row>
    <row r="91" spans="1:24">
      <c r="A91" s="6"/>
      <c r="B91" s="6"/>
      <c r="E91" s="6"/>
      <c r="F91" s="6"/>
      <c r="I91" s="6"/>
      <c r="J91" s="6"/>
      <c r="K91" s="8"/>
      <c r="L91" s="6"/>
      <c r="M91" s="6"/>
      <c r="N91" s="6"/>
      <c r="O91" s="6"/>
      <c r="P91" s="8"/>
      <c r="Q91" s="6"/>
      <c r="R91" s="6"/>
      <c r="S91" s="6"/>
      <c r="T91" s="6"/>
      <c r="U91" s="6"/>
      <c r="W91" s="14"/>
      <c r="X91" s="15"/>
    </row>
    <row r="92" spans="1:24">
      <c r="A92" s="6"/>
      <c r="B92" s="6"/>
      <c r="E92" s="6"/>
      <c r="F92" s="6"/>
      <c r="I92" s="6"/>
      <c r="J92" s="6"/>
      <c r="K92" s="8"/>
      <c r="L92" s="6"/>
      <c r="M92" s="6"/>
      <c r="N92" s="6"/>
      <c r="O92" s="6"/>
      <c r="P92" s="8"/>
      <c r="Q92" s="6"/>
      <c r="R92" s="6"/>
      <c r="S92" s="6"/>
      <c r="T92" s="6"/>
      <c r="U92" s="6"/>
      <c r="W92" s="14"/>
      <c r="X92" s="15"/>
    </row>
    <row r="93" spans="1:24">
      <c r="A93" s="6"/>
      <c r="B93" s="6"/>
      <c r="E93" s="6"/>
      <c r="F93" s="6"/>
      <c r="I93" s="6"/>
      <c r="J93" s="6"/>
      <c r="K93" s="8"/>
      <c r="L93" s="6"/>
      <c r="M93" s="6"/>
      <c r="N93" s="6"/>
      <c r="O93" s="6"/>
      <c r="P93" s="8"/>
      <c r="Q93" s="6"/>
      <c r="R93" s="6"/>
      <c r="S93" s="6"/>
      <c r="T93" s="6"/>
      <c r="U93" s="6"/>
      <c r="W93" s="14"/>
      <c r="X93" s="15"/>
    </row>
    <row r="94" spans="1:24">
      <c r="A94" s="6"/>
      <c r="B94" s="6"/>
      <c r="E94" s="6"/>
      <c r="F94" s="6"/>
      <c r="I94" s="6"/>
      <c r="J94" s="6"/>
      <c r="K94" s="8"/>
      <c r="L94" s="6"/>
      <c r="M94" s="6"/>
      <c r="N94" s="6"/>
      <c r="O94" s="6"/>
      <c r="P94" s="8"/>
      <c r="Q94" s="6"/>
      <c r="R94" s="6"/>
      <c r="S94" s="6"/>
      <c r="T94" s="6"/>
      <c r="U94" s="6"/>
      <c r="W94" s="14"/>
      <c r="X94" s="15"/>
    </row>
    <row r="95" spans="1:24">
      <c r="A95" s="6"/>
      <c r="B95" s="6"/>
      <c r="E95" s="6"/>
      <c r="F95" s="6"/>
      <c r="I95" s="6"/>
      <c r="J95" s="6"/>
      <c r="K95" s="8"/>
      <c r="L95" s="6"/>
      <c r="M95" s="6"/>
      <c r="N95" s="6"/>
      <c r="O95" s="6"/>
      <c r="P95" s="8"/>
      <c r="Q95" s="6"/>
      <c r="R95" s="6"/>
      <c r="S95" s="6"/>
      <c r="T95" s="6"/>
      <c r="U95" s="6"/>
      <c r="W95" s="14"/>
      <c r="X95" s="15"/>
    </row>
    <row r="96" spans="1:24">
      <c r="A96" s="6"/>
      <c r="B96" s="6"/>
      <c r="E96" s="6"/>
      <c r="F96" s="6"/>
      <c r="I96" s="6"/>
      <c r="J96" s="6"/>
      <c r="K96" s="8"/>
      <c r="L96" s="6"/>
      <c r="M96" s="6"/>
      <c r="N96" s="6"/>
      <c r="O96" s="6"/>
      <c r="P96" s="8"/>
      <c r="Q96" s="6"/>
      <c r="R96" s="6"/>
      <c r="S96" s="6"/>
      <c r="T96" s="6"/>
      <c r="U96" s="6"/>
      <c r="W96" s="14"/>
      <c r="X96" s="15"/>
    </row>
    <row r="97" spans="1:24">
      <c r="A97" s="6"/>
      <c r="B97" s="6"/>
      <c r="E97" s="6"/>
      <c r="F97" s="6"/>
      <c r="I97" s="6"/>
      <c r="J97" s="6"/>
      <c r="K97" s="8"/>
      <c r="L97" s="6"/>
      <c r="M97" s="6"/>
      <c r="N97" s="6"/>
      <c r="O97" s="6"/>
      <c r="P97" s="8"/>
      <c r="Q97" s="6"/>
      <c r="R97" s="6"/>
      <c r="S97" s="6"/>
      <c r="T97" s="6"/>
      <c r="U97" s="6"/>
      <c r="W97" s="14"/>
      <c r="X97" s="15"/>
    </row>
    <row r="98" spans="1:24">
      <c r="A98" s="6"/>
      <c r="B98" s="6"/>
      <c r="E98" s="6"/>
      <c r="F98" s="6"/>
      <c r="I98" s="6"/>
      <c r="J98" s="6"/>
      <c r="K98" s="8"/>
      <c r="L98" s="6"/>
      <c r="M98" s="6"/>
      <c r="N98" s="6"/>
      <c r="O98" s="6"/>
      <c r="P98" s="8"/>
      <c r="Q98" s="6"/>
      <c r="R98" s="6"/>
      <c r="S98" s="6"/>
      <c r="T98" s="6"/>
      <c r="U98" s="6"/>
      <c r="W98" s="14"/>
      <c r="X98" s="15"/>
    </row>
    <row r="99" spans="1:24">
      <c r="A99" s="6"/>
      <c r="B99" s="6"/>
      <c r="E99" s="6"/>
      <c r="F99" s="6"/>
      <c r="I99" s="6"/>
      <c r="J99" s="6"/>
      <c r="K99" s="8"/>
      <c r="L99" s="6"/>
      <c r="M99" s="6"/>
      <c r="N99" s="6"/>
      <c r="O99" s="6"/>
      <c r="P99" s="8"/>
      <c r="Q99" s="6"/>
      <c r="R99" s="6"/>
      <c r="S99" s="6"/>
      <c r="T99" s="6"/>
      <c r="U99" s="6"/>
      <c r="W99" s="14"/>
      <c r="X99" s="15"/>
    </row>
    <row r="100" spans="1:24">
      <c r="A100" s="6"/>
      <c r="B100" s="6"/>
      <c r="E100" s="6"/>
      <c r="F100" s="6"/>
      <c r="I100" s="6"/>
      <c r="J100" s="6"/>
      <c r="K100" s="8"/>
      <c r="L100" s="6"/>
      <c r="M100" s="6"/>
      <c r="N100" s="6"/>
      <c r="O100" s="6"/>
      <c r="P100" s="8"/>
      <c r="Q100" s="6"/>
      <c r="R100" s="6"/>
      <c r="S100" s="6"/>
      <c r="T100" s="6"/>
      <c r="U100" s="6"/>
      <c r="W100" s="14"/>
      <c r="X100" s="15"/>
    </row>
    <row r="101" spans="1:24">
      <c r="A101" s="6"/>
      <c r="B101" s="6"/>
      <c r="E101" s="6"/>
      <c r="F101" s="6"/>
      <c r="I101" s="6"/>
      <c r="J101" s="6"/>
      <c r="K101" s="8"/>
      <c r="L101" s="6"/>
      <c r="M101" s="6"/>
      <c r="N101" s="6"/>
      <c r="O101" s="6"/>
      <c r="P101" s="8"/>
      <c r="Q101" s="6"/>
      <c r="R101" s="6"/>
      <c r="S101" s="6"/>
      <c r="T101" s="6"/>
      <c r="U101" s="6"/>
      <c r="W101" s="14"/>
      <c r="X101" s="15"/>
    </row>
    <row r="102" spans="1:24">
      <c r="A102" s="6"/>
      <c r="B102" s="6"/>
      <c r="E102" s="6"/>
      <c r="F102" s="6"/>
      <c r="I102" s="6"/>
      <c r="J102" s="6"/>
      <c r="K102" s="8"/>
      <c r="L102" s="6"/>
      <c r="M102" s="6"/>
      <c r="N102" s="6"/>
      <c r="O102" s="6"/>
      <c r="P102" s="8"/>
      <c r="Q102" s="6"/>
      <c r="R102" s="6"/>
      <c r="S102" s="6"/>
      <c r="T102" s="6"/>
      <c r="U102" s="6"/>
      <c r="W102" s="14"/>
      <c r="X102" s="15"/>
    </row>
    <row r="103" spans="1:24">
      <c r="A103" s="6"/>
      <c r="B103" s="6"/>
      <c r="E103" s="6"/>
      <c r="F103" s="6"/>
      <c r="I103" s="6"/>
      <c r="J103" s="6"/>
      <c r="K103" s="8"/>
      <c r="L103" s="6"/>
      <c r="M103" s="6"/>
      <c r="N103" s="6"/>
      <c r="O103" s="6"/>
      <c r="P103" s="8"/>
      <c r="Q103" s="6"/>
      <c r="R103" s="6"/>
      <c r="S103" s="6"/>
      <c r="T103" s="6"/>
      <c r="U103" s="6"/>
      <c r="W103" s="14"/>
      <c r="X103" s="15"/>
    </row>
    <row r="104" spans="1:24">
      <c r="A104" s="6"/>
      <c r="B104" s="6"/>
      <c r="E104" s="6"/>
      <c r="F104" s="6"/>
      <c r="I104" s="6"/>
      <c r="J104" s="6"/>
      <c r="K104" s="8"/>
      <c r="L104" s="6"/>
      <c r="M104" s="6"/>
      <c r="N104" s="6"/>
      <c r="O104" s="6"/>
      <c r="P104" s="8"/>
      <c r="Q104" s="6"/>
      <c r="R104" s="6"/>
      <c r="S104" s="6"/>
      <c r="T104" s="6"/>
      <c r="U104" s="6"/>
      <c r="W104" s="14"/>
      <c r="X104" s="15"/>
    </row>
    <row r="105" spans="1:24">
      <c r="A105" s="6"/>
      <c r="B105" s="6"/>
      <c r="E105" s="6"/>
      <c r="F105" s="6"/>
      <c r="I105" s="6"/>
      <c r="J105" s="6"/>
      <c r="K105" s="8"/>
      <c r="L105" s="6"/>
      <c r="M105" s="6"/>
      <c r="N105" s="6"/>
      <c r="O105" s="6"/>
      <c r="P105" s="8"/>
      <c r="Q105" s="6"/>
      <c r="R105" s="6"/>
      <c r="S105" s="6"/>
      <c r="T105" s="6"/>
      <c r="U105" s="6"/>
      <c r="W105" s="14"/>
      <c r="X105" s="15"/>
    </row>
    <row r="106" spans="1:24">
      <c r="A106" s="6"/>
      <c r="B106" s="6"/>
      <c r="E106" s="6"/>
      <c r="F106" s="6"/>
      <c r="I106" s="6"/>
      <c r="J106" s="6"/>
      <c r="K106" s="8"/>
      <c r="L106" s="6"/>
      <c r="M106" s="6"/>
      <c r="N106" s="6"/>
      <c r="O106" s="6"/>
      <c r="P106" s="8"/>
      <c r="Q106" s="6"/>
      <c r="R106" s="6"/>
      <c r="S106" s="6"/>
      <c r="T106" s="6"/>
      <c r="U106" s="6"/>
      <c r="W106" s="14"/>
      <c r="X106" s="15"/>
    </row>
    <row r="107" spans="1:24">
      <c r="A107" s="6"/>
      <c r="B107" s="6"/>
      <c r="E107" s="6"/>
      <c r="F107" s="6"/>
      <c r="I107" s="6"/>
      <c r="J107" s="6"/>
      <c r="K107" s="8"/>
      <c r="L107" s="6"/>
      <c r="M107" s="6"/>
      <c r="N107" s="6"/>
      <c r="O107" s="6"/>
      <c r="P107" s="8"/>
      <c r="Q107" s="6"/>
      <c r="R107" s="6"/>
      <c r="S107" s="6"/>
      <c r="T107" s="6"/>
      <c r="U107" s="6"/>
      <c r="W107" s="14"/>
      <c r="X107" s="15"/>
    </row>
    <row r="108" spans="1:24">
      <c r="A108" s="6"/>
      <c r="B108" s="6"/>
      <c r="E108" s="6"/>
      <c r="F108" s="6"/>
      <c r="I108" s="6"/>
      <c r="J108" s="6"/>
      <c r="K108" s="8"/>
      <c r="L108" s="6"/>
      <c r="M108" s="6"/>
      <c r="N108" s="6"/>
      <c r="O108" s="6"/>
      <c r="P108" s="8"/>
      <c r="Q108" s="6"/>
      <c r="R108" s="6"/>
      <c r="S108" s="6"/>
      <c r="T108" s="6"/>
      <c r="U108" s="6"/>
      <c r="W108" s="14"/>
      <c r="X108" s="15"/>
    </row>
    <row r="109" spans="1:24">
      <c r="A109" s="6"/>
      <c r="B109" s="6"/>
      <c r="E109" s="6"/>
      <c r="F109" s="6"/>
      <c r="I109" s="6"/>
      <c r="J109" s="6"/>
      <c r="K109" s="8"/>
      <c r="L109" s="6"/>
      <c r="M109" s="6"/>
      <c r="N109" s="6"/>
      <c r="O109" s="6"/>
      <c r="P109" s="8"/>
      <c r="Q109" s="6"/>
      <c r="R109" s="6"/>
      <c r="S109" s="6"/>
      <c r="T109" s="6"/>
      <c r="U109" s="6"/>
      <c r="W109" s="14"/>
      <c r="X109" s="15"/>
    </row>
    <row r="110" spans="1:24">
      <c r="A110" s="6"/>
      <c r="B110" s="6"/>
      <c r="E110" s="6"/>
      <c r="F110" s="6"/>
      <c r="I110" s="6"/>
      <c r="J110" s="6"/>
      <c r="K110" s="8"/>
      <c r="L110" s="6"/>
      <c r="M110" s="6"/>
      <c r="N110" s="6"/>
      <c r="O110" s="6"/>
      <c r="P110" s="8"/>
      <c r="Q110" s="6"/>
      <c r="R110" s="6"/>
      <c r="S110" s="6"/>
      <c r="T110" s="6"/>
      <c r="U110" s="6"/>
      <c r="W110" s="14"/>
      <c r="X110" s="15"/>
    </row>
    <row r="111" spans="1:24">
      <c r="A111" s="6"/>
      <c r="B111" s="6"/>
      <c r="E111" s="6"/>
      <c r="F111" s="6"/>
      <c r="I111" s="6"/>
      <c r="J111" s="6"/>
      <c r="K111" s="8"/>
      <c r="L111" s="6"/>
      <c r="M111" s="6"/>
      <c r="N111" s="6"/>
      <c r="O111" s="6"/>
      <c r="P111" s="8"/>
      <c r="Q111" s="6"/>
      <c r="R111" s="6"/>
      <c r="S111" s="6"/>
      <c r="T111" s="6"/>
      <c r="U111" s="6"/>
      <c r="W111" s="14"/>
      <c r="X111" s="15"/>
    </row>
    <row r="112" spans="1:24">
      <c r="A112" s="6"/>
      <c r="B112" s="6"/>
      <c r="E112" s="6"/>
      <c r="F112" s="6"/>
      <c r="I112" s="6"/>
      <c r="J112" s="6"/>
      <c r="K112" s="8"/>
      <c r="L112" s="6"/>
      <c r="M112" s="6"/>
      <c r="N112" s="6"/>
      <c r="O112" s="6"/>
      <c r="P112" s="8"/>
      <c r="Q112" s="6"/>
      <c r="R112" s="6"/>
      <c r="S112" s="6"/>
      <c r="T112" s="6"/>
      <c r="U112" s="6"/>
      <c r="W112" s="14"/>
      <c r="X112" s="15"/>
    </row>
    <row r="113" spans="1:24">
      <c r="A113" s="6"/>
      <c r="B113" s="6"/>
      <c r="E113" s="6"/>
      <c r="F113" s="6"/>
      <c r="I113" s="6"/>
      <c r="J113" s="6"/>
      <c r="K113" s="8"/>
      <c r="L113" s="6"/>
      <c r="M113" s="6"/>
      <c r="N113" s="6"/>
      <c r="O113" s="6"/>
      <c r="P113" s="8"/>
      <c r="Q113" s="6"/>
      <c r="R113" s="6"/>
      <c r="S113" s="6"/>
      <c r="T113" s="6"/>
      <c r="U113" s="6"/>
      <c r="W113" s="14"/>
      <c r="X113" s="15"/>
    </row>
    <row r="114" spans="1:24">
      <c r="A114" s="6"/>
      <c r="B114" s="6"/>
      <c r="E114" s="6"/>
      <c r="F114" s="6"/>
      <c r="I114" s="6"/>
      <c r="J114" s="6"/>
      <c r="K114" s="8"/>
      <c r="L114" s="6"/>
      <c r="M114" s="6"/>
      <c r="N114" s="6"/>
      <c r="O114" s="6"/>
      <c r="P114" s="8"/>
      <c r="Q114" s="6"/>
      <c r="R114" s="6"/>
      <c r="S114" s="6"/>
      <c r="T114" s="6"/>
      <c r="U114" s="6"/>
      <c r="W114" s="14"/>
      <c r="X114" s="15"/>
    </row>
    <row r="115" spans="1:24">
      <c r="A115" s="6"/>
      <c r="B115" s="6"/>
      <c r="E115" s="6"/>
      <c r="F115" s="6"/>
      <c r="I115" s="6"/>
      <c r="J115" s="6"/>
      <c r="K115" s="8"/>
      <c r="L115" s="6"/>
      <c r="M115" s="6"/>
      <c r="N115" s="6"/>
      <c r="O115" s="6"/>
      <c r="P115" s="8"/>
      <c r="Q115" s="6"/>
      <c r="R115" s="6"/>
      <c r="S115" s="6"/>
      <c r="T115" s="6"/>
      <c r="U115" s="6"/>
      <c r="W115" s="14"/>
      <c r="X115" s="15"/>
    </row>
    <row r="116" spans="1:24">
      <c r="A116" s="6"/>
      <c r="B116" s="6"/>
      <c r="E116" s="6"/>
      <c r="F116" s="6"/>
      <c r="I116" s="6"/>
      <c r="J116" s="6"/>
      <c r="K116" s="8"/>
      <c r="L116" s="6"/>
      <c r="M116" s="6"/>
      <c r="N116" s="6"/>
      <c r="O116" s="6"/>
      <c r="P116" s="8"/>
      <c r="Q116" s="6"/>
      <c r="R116" s="6"/>
      <c r="S116" s="6"/>
      <c r="T116" s="6"/>
      <c r="U116" s="6"/>
      <c r="W116" s="14"/>
      <c r="X116" s="15"/>
    </row>
    <row r="117" spans="1:24">
      <c r="A117" s="6"/>
      <c r="B117" s="6"/>
      <c r="E117" s="6"/>
      <c r="F117" s="6"/>
      <c r="I117" s="6"/>
      <c r="J117" s="6"/>
      <c r="K117" s="8"/>
      <c r="L117" s="6"/>
      <c r="M117" s="6"/>
      <c r="N117" s="6"/>
      <c r="O117" s="6"/>
      <c r="P117" s="8"/>
      <c r="Q117" s="6"/>
      <c r="R117" s="6"/>
      <c r="S117" s="6"/>
      <c r="T117" s="6"/>
      <c r="U117" s="6"/>
      <c r="W117" s="14"/>
      <c r="X117" s="15"/>
    </row>
    <row r="118" spans="1:24">
      <c r="A118" s="6"/>
      <c r="B118" s="6"/>
      <c r="E118" s="6"/>
      <c r="F118" s="6"/>
      <c r="I118" s="6"/>
      <c r="J118" s="6"/>
      <c r="K118" s="8"/>
      <c r="L118" s="6"/>
      <c r="M118" s="6"/>
      <c r="N118" s="6"/>
      <c r="O118" s="6"/>
      <c r="P118" s="8"/>
      <c r="Q118" s="6"/>
      <c r="R118" s="6"/>
      <c r="S118" s="6"/>
      <c r="T118" s="6"/>
      <c r="U118" s="6"/>
      <c r="W118" s="14"/>
      <c r="X118" s="15"/>
    </row>
    <row r="119" spans="1:24">
      <c r="A119" s="6"/>
      <c r="B119" s="6"/>
      <c r="E119" s="6"/>
      <c r="F119" s="6"/>
      <c r="I119" s="6"/>
      <c r="J119" s="6"/>
      <c r="K119" s="8"/>
      <c r="L119" s="6"/>
      <c r="M119" s="6"/>
      <c r="N119" s="6"/>
      <c r="O119" s="6"/>
      <c r="P119" s="8"/>
      <c r="Q119" s="6"/>
      <c r="R119" s="6"/>
      <c r="S119" s="6"/>
      <c r="T119" s="6"/>
      <c r="U119" s="6"/>
      <c r="W119" s="14"/>
      <c r="X119" s="15"/>
    </row>
    <row r="120" spans="1:24">
      <c r="A120" s="6"/>
      <c r="B120" s="6"/>
      <c r="E120" s="6"/>
      <c r="F120" s="6"/>
      <c r="I120" s="6"/>
      <c r="J120" s="6"/>
      <c r="K120" s="8"/>
      <c r="L120" s="6"/>
      <c r="M120" s="6"/>
      <c r="N120" s="6"/>
      <c r="O120" s="6"/>
      <c r="P120" s="8"/>
      <c r="Q120" s="6"/>
      <c r="R120" s="6"/>
      <c r="S120" s="6"/>
      <c r="T120" s="6"/>
      <c r="U120" s="6"/>
      <c r="W120" s="14"/>
      <c r="X120" s="15"/>
    </row>
    <row r="121" spans="1:24">
      <c r="A121" s="6"/>
      <c r="B121" s="6"/>
      <c r="E121" s="6"/>
      <c r="F121" s="6"/>
      <c r="I121" s="6"/>
      <c r="J121" s="6"/>
      <c r="K121" s="8"/>
      <c r="L121" s="6"/>
      <c r="M121" s="6"/>
      <c r="N121" s="6"/>
      <c r="O121" s="6"/>
      <c r="P121" s="8"/>
      <c r="Q121" s="6"/>
      <c r="R121" s="6"/>
      <c r="S121" s="6"/>
      <c r="T121" s="6"/>
      <c r="U121" s="6"/>
      <c r="W121" s="14"/>
      <c r="X121" s="15"/>
    </row>
    <row r="122" spans="1:24">
      <c r="A122" s="6"/>
      <c r="B122" s="6"/>
      <c r="E122" s="6"/>
      <c r="F122" s="6"/>
      <c r="I122" s="6"/>
      <c r="J122" s="6"/>
      <c r="K122" s="8"/>
      <c r="L122" s="6"/>
      <c r="M122" s="6"/>
      <c r="N122" s="6"/>
      <c r="O122" s="6"/>
      <c r="P122" s="8"/>
      <c r="Q122" s="6"/>
      <c r="R122" s="6"/>
      <c r="S122" s="6"/>
      <c r="T122" s="6"/>
      <c r="U122" s="6"/>
      <c r="W122" s="14"/>
      <c r="X122" s="15"/>
    </row>
    <row r="123" spans="1:24">
      <c r="A123" s="6"/>
      <c r="B123" s="6"/>
      <c r="E123" s="6"/>
      <c r="F123" s="6"/>
      <c r="I123" s="6"/>
      <c r="J123" s="6"/>
      <c r="K123" s="8"/>
      <c r="L123" s="6"/>
      <c r="M123" s="6"/>
      <c r="N123" s="6"/>
      <c r="O123" s="6"/>
      <c r="P123" s="8"/>
      <c r="Q123" s="6"/>
      <c r="R123" s="6"/>
      <c r="S123" s="6"/>
      <c r="T123" s="6"/>
      <c r="U123" s="6"/>
      <c r="W123" s="14"/>
      <c r="X123" s="15"/>
    </row>
    <row r="124" spans="1:24">
      <c r="A124" s="6"/>
      <c r="B124" s="6"/>
      <c r="E124" s="6"/>
      <c r="F124" s="6"/>
      <c r="I124" s="6"/>
      <c r="J124" s="6"/>
      <c r="K124" s="8"/>
      <c r="L124" s="6"/>
      <c r="M124" s="6"/>
      <c r="N124" s="6"/>
      <c r="O124" s="6"/>
      <c r="P124" s="8"/>
      <c r="Q124" s="6"/>
      <c r="R124" s="6"/>
      <c r="S124" s="6"/>
      <c r="T124" s="6"/>
      <c r="U124" s="6"/>
      <c r="W124" s="14"/>
      <c r="X124" s="15"/>
    </row>
    <row r="125" spans="1:24">
      <c r="A125" s="6"/>
      <c r="B125" s="6"/>
      <c r="E125" s="6"/>
      <c r="F125" s="6"/>
      <c r="I125" s="6"/>
      <c r="J125" s="6"/>
      <c r="K125" s="8"/>
      <c r="L125" s="6"/>
      <c r="M125" s="6"/>
      <c r="N125" s="6"/>
      <c r="O125" s="6"/>
      <c r="P125" s="8"/>
      <c r="Q125" s="6"/>
      <c r="R125" s="6"/>
      <c r="S125" s="6"/>
      <c r="T125" s="6"/>
      <c r="U125" s="6"/>
      <c r="W125" s="14"/>
      <c r="X125" s="15"/>
    </row>
    <row r="126" spans="1:24">
      <c r="A126" s="6"/>
      <c r="B126" s="6"/>
      <c r="E126" s="6"/>
      <c r="F126" s="6"/>
      <c r="I126" s="6"/>
      <c r="J126" s="6"/>
      <c r="K126" s="8"/>
      <c r="L126" s="6"/>
      <c r="M126" s="6"/>
      <c r="N126" s="6"/>
      <c r="O126" s="6"/>
      <c r="P126" s="8"/>
      <c r="Q126" s="6"/>
      <c r="R126" s="6"/>
      <c r="S126" s="6"/>
      <c r="T126" s="6"/>
      <c r="U126" s="6"/>
      <c r="W126" s="14"/>
      <c r="X126" s="15"/>
    </row>
    <row r="127" spans="1:24">
      <c r="A127" s="6"/>
      <c r="B127" s="6"/>
      <c r="E127" s="6"/>
      <c r="F127" s="6"/>
      <c r="I127" s="6"/>
      <c r="J127" s="6"/>
      <c r="K127" s="8"/>
      <c r="L127" s="6"/>
      <c r="M127" s="6"/>
      <c r="N127" s="6"/>
      <c r="O127" s="6"/>
      <c r="P127" s="8"/>
      <c r="Q127" s="6"/>
      <c r="R127" s="6"/>
      <c r="S127" s="6"/>
      <c r="T127" s="6"/>
      <c r="U127" s="6"/>
      <c r="W127" s="14"/>
      <c r="X127" s="15"/>
    </row>
    <row r="128" spans="1:24">
      <c r="A128" s="6"/>
      <c r="B128" s="6"/>
      <c r="E128" s="6"/>
      <c r="F128" s="6"/>
      <c r="I128" s="6"/>
      <c r="J128" s="6"/>
      <c r="K128" s="8"/>
      <c r="L128" s="6"/>
      <c r="M128" s="6"/>
      <c r="N128" s="6"/>
      <c r="O128" s="6"/>
      <c r="P128" s="8"/>
      <c r="Q128" s="6"/>
      <c r="R128" s="6"/>
      <c r="S128" s="6"/>
      <c r="T128" s="6"/>
      <c r="U128" s="6"/>
      <c r="W128" s="14"/>
      <c r="X128" s="15"/>
    </row>
    <row r="129" spans="1:24">
      <c r="A129" s="6"/>
      <c r="B129" s="6"/>
      <c r="E129" s="6"/>
      <c r="F129" s="6"/>
      <c r="I129" s="6"/>
      <c r="J129" s="6"/>
      <c r="K129" s="8"/>
      <c r="L129" s="6"/>
      <c r="M129" s="6"/>
      <c r="N129" s="6"/>
      <c r="O129" s="6"/>
      <c r="P129" s="8"/>
      <c r="Q129" s="6"/>
      <c r="R129" s="6"/>
      <c r="S129" s="6"/>
      <c r="T129" s="6"/>
      <c r="U129" s="6"/>
      <c r="W129" s="14"/>
      <c r="X129" s="15"/>
    </row>
    <row r="130" spans="1:24">
      <c r="A130" s="6"/>
      <c r="B130" s="6"/>
      <c r="E130" s="6"/>
      <c r="F130" s="6"/>
      <c r="I130" s="6"/>
      <c r="J130" s="6"/>
      <c r="K130" s="8"/>
      <c r="L130" s="6"/>
      <c r="M130" s="6"/>
      <c r="N130" s="6"/>
      <c r="O130" s="6"/>
      <c r="P130" s="8"/>
      <c r="Q130" s="6"/>
      <c r="R130" s="6"/>
      <c r="S130" s="6"/>
      <c r="T130" s="6"/>
      <c r="U130" s="6"/>
      <c r="W130" s="14"/>
      <c r="X130" s="15"/>
    </row>
    <row r="131" spans="1:24">
      <c r="A131" s="6"/>
      <c r="B131" s="6"/>
      <c r="E131" s="6"/>
      <c r="F131" s="6"/>
      <c r="I131" s="6"/>
      <c r="J131" s="6"/>
      <c r="K131" s="8"/>
      <c r="L131" s="6"/>
      <c r="M131" s="6"/>
      <c r="N131" s="6"/>
      <c r="O131" s="6"/>
      <c r="P131" s="8"/>
      <c r="Q131" s="6"/>
      <c r="R131" s="6"/>
      <c r="S131" s="6"/>
      <c r="T131" s="6"/>
      <c r="U131" s="6"/>
      <c r="W131" s="14"/>
      <c r="X131" s="15"/>
    </row>
    <row r="132" spans="1:24">
      <c r="A132" s="6"/>
      <c r="B132" s="6"/>
      <c r="E132" s="6"/>
      <c r="F132" s="6"/>
      <c r="I132" s="6"/>
      <c r="J132" s="6"/>
      <c r="K132" s="8"/>
      <c r="L132" s="6"/>
      <c r="M132" s="6"/>
      <c r="N132" s="6"/>
      <c r="O132" s="6"/>
      <c r="P132" s="8"/>
      <c r="Q132" s="6"/>
      <c r="R132" s="6"/>
      <c r="S132" s="6"/>
      <c r="T132" s="6"/>
      <c r="U132" s="6"/>
      <c r="W132" s="14"/>
      <c r="X132" s="15"/>
    </row>
    <row r="133" spans="1:24">
      <c r="A133" s="6"/>
      <c r="B133" s="6"/>
      <c r="E133" s="6"/>
      <c r="F133" s="6"/>
      <c r="I133" s="6"/>
      <c r="J133" s="6"/>
      <c r="K133" s="8"/>
      <c r="L133" s="6"/>
      <c r="M133" s="6"/>
      <c r="N133" s="6"/>
      <c r="O133" s="6"/>
      <c r="P133" s="8"/>
      <c r="Q133" s="6"/>
      <c r="R133" s="6"/>
      <c r="S133" s="6"/>
      <c r="T133" s="6"/>
      <c r="U133" s="6"/>
      <c r="W133" s="14"/>
      <c r="X133" s="15"/>
    </row>
    <row r="134" spans="1:24">
      <c r="A134" s="6"/>
      <c r="B134" s="6"/>
      <c r="E134" s="6"/>
      <c r="F134" s="6"/>
      <c r="I134" s="6"/>
      <c r="J134" s="6"/>
      <c r="K134" s="8"/>
      <c r="L134" s="6"/>
      <c r="M134" s="6"/>
      <c r="N134" s="6"/>
      <c r="O134" s="6"/>
      <c r="P134" s="8"/>
      <c r="Q134" s="6"/>
      <c r="R134" s="6"/>
      <c r="S134" s="6"/>
      <c r="T134" s="6"/>
      <c r="U134" s="6"/>
      <c r="W134" s="14"/>
      <c r="X134" s="15"/>
    </row>
    <row r="135" spans="1:24">
      <c r="A135" s="6"/>
      <c r="B135" s="6"/>
      <c r="E135" s="6"/>
      <c r="F135" s="6"/>
      <c r="I135" s="6"/>
      <c r="J135" s="6"/>
      <c r="K135" s="8"/>
      <c r="L135" s="6"/>
      <c r="M135" s="6"/>
      <c r="N135" s="6"/>
      <c r="O135" s="6"/>
      <c r="P135" s="8"/>
      <c r="Q135" s="6"/>
      <c r="R135" s="6"/>
      <c r="S135" s="6"/>
      <c r="T135" s="6"/>
      <c r="U135" s="6"/>
      <c r="W135" s="14"/>
      <c r="X135" s="15"/>
    </row>
    <row r="136" spans="1:24">
      <c r="A136" s="6"/>
      <c r="B136" s="6"/>
      <c r="E136" s="6"/>
      <c r="F136" s="6"/>
      <c r="I136" s="6"/>
      <c r="J136" s="6"/>
      <c r="K136" s="8"/>
      <c r="L136" s="6"/>
      <c r="M136" s="6"/>
      <c r="N136" s="6"/>
      <c r="O136" s="6"/>
      <c r="P136" s="8"/>
      <c r="Q136" s="6"/>
      <c r="R136" s="6"/>
      <c r="S136" s="6"/>
      <c r="T136" s="6"/>
      <c r="U136" s="6"/>
      <c r="W136" s="14"/>
      <c r="X136" s="15"/>
    </row>
    <row r="137" spans="1:24">
      <c r="A137" s="6"/>
      <c r="B137" s="6"/>
      <c r="E137" s="6"/>
      <c r="F137" s="6"/>
      <c r="I137" s="6"/>
      <c r="J137" s="6"/>
      <c r="K137" s="8"/>
      <c r="L137" s="6"/>
      <c r="M137" s="6"/>
      <c r="N137" s="6"/>
      <c r="O137" s="6"/>
      <c r="P137" s="8"/>
      <c r="Q137" s="6"/>
      <c r="R137" s="6"/>
      <c r="S137" s="6"/>
      <c r="T137" s="6"/>
      <c r="U137" s="6"/>
      <c r="W137" s="14"/>
      <c r="X137" s="15"/>
    </row>
    <row r="138" spans="1:24">
      <c r="A138" s="6"/>
      <c r="B138" s="6"/>
      <c r="E138" s="6"/>
      <c r="F138" s="6"/>
      <c r="I138" s="6"/>
      <c r="J138" s="6"/>
      <c r="K138" s="8"/>
      <c r="L138" s="6"/>
      <c r="M138" s="6"/>
      <c r="N138" s="6"/>
      <c r="O138" s="6"/>
      <c r="P138" s="8"/>
      <c r="Q138" s="6"/>
      <c r="R138" s="6"/>
      <c r="S138" s="6"/>
      <c r="T138" s="6"/>
      <c r="U138" s="6"/>
      <c r="W138" s="14"/>
      <c r="X138" s="15"/>
    </row>
    <row r="139" spans="1:24">
      <c r="A139" s="6"/>
      <c r="B139" s="6"/>
      <c r="E139" s="6"/>
      <c r="F139" s="6"/>
      <c r="I139" s="6"/>
      <c r="J139" s="6"/>
      <c r="K139" s="8"/>
      <c r="L139" s="6"/>
      <c r="M139" s="6"/>
      <c r="N139" s="6"/>
      <c r="O139" s="6"/>
      <c r="P139" s="8"/>
      <c r="Q139" s="6"/>
      <c r="R139" s="6"/>
      <c r="S139" s="6"/>
      <c r="T139" s="6"/>
      <c r="U139" s="6"/>
      <c r="W139" s="14"/>
      <c r="X139" s="15"/>
    </row>
    <row r="140" spans="1:24">
      <c r="A140" s="6"/>
      <c r="B140" s="6"/>
      <c r="E140" s="6"/>
      <c r="F140" s="6"/>
      <c r="I140" s="6"/>
      <c r="J140" s="6"/>
      <c r="K140" s="8"/>
      <c r="L140" s="6"/>
      <c r="M140" s="6"/>
      <c r="N140" s="6"/>
      <c r="O140" s="6"/>
      <c r="P140" s="8"/>
      <c r="Q140" s="6"/>
      <c r="R140" s="6"/>
      <c r="S140" s="6"/>
      <c r="T140" s="6"/>
      <c r="U140" s="6"/>
      <c r="W140" s="14"/>
      <c r="X140" s="15"/>
    </row>
    <row r="141" spans="1:24">
      <c r="A141" s="6"/>
      <c r="B141" s="6"/>
      <c r="E141" s="6"/>
      <c r="F141" s="6"/>
      <c r="I141" s="6"/>
      <c r="J141" s="6"/>
      <c r="K141" s="8"/>
      <c r="L141" s="6"/>
      <c r="M141" s="6"/>
      <c r="N141" s="6"/>
      <c r="O141" s="6"/>
      <c r="P141" s="8"/>
      <c r="Q141" s="6"/>
      <c r="R141" s="6"/>
      <c r="S141" s="6"/>
      <c r="T141" s="6"/>
      <c r="U141" s="6"/>
      <c r="W141" s="14"/>
      <c r="X141" s="15"/>
    </row>
    <row r="142" spans="1:24">
      <c r="A142" s="6"/>
      <c r="B142" s="6"/>
      <c r="E142" s="6"/>
      <c r="F142" s="6"/>
      <c r="I142" s="6"/>
      <c r="J142" s="6"/>
      <c r="K142" s="8"/>
      <c r="L142" s="6"/>
      <c r="M142" s="6"/>
      <c r="N142" s="6"/>
      <c r="O142" s="6"/>
      <c r="P142" s="8"/>
      <c r="Q142" s="6"/>
      <c r="R142" s="6"/>
      <c r="S142" s="6"/>
      <c r="T142" s="6"/>
      <c r="U142" s="6"/>
      <c r="W142" s="14"/>
      <c r="X142" s="15"/>
    </row>
    <row r="143" spans="1:24">
      <c r="A143" s="6"/>
      <c r="B143" s="6"/>
      <c r="E143" s="6"/>
      <c r="F143" s="6"/>
      <c r="I143" s="6"/>
      <c r="J143" s="6"/>
      <c r="K143" s="8"/>
      <c r="L143" s="6"/>
      <c r="M143" s="6"/>
      <c r="N143" s="6"/>
      <c r="O143" s="6"/>
      <c r="P143" s="8"/>
      <c r="Q143" s="6"/>
      <c r="R143" s="6"/>
      <c r="S143" s="6"/>
      <c r="T143" s="6"/>
      <c r="U143" s="6"/>
      <c r="W143" s="14"/>
      <c r="X143" s="15"/>
    </row>
    <row r="144" spans="1:24">
      <c r="A144" s="6"/>
      <c r="B144" s="6"/>
      <c r="E144" s="6"/>
      <c r="F144" s="6"/>
      <c r="I144" s="6"/>
      <c r="J144" s="6"/>
      <c r="K144" s="8"/>
      <c r="L144" s="6"/>
      <c r="M144" s="6"/>
      <c r="N144" s="6"/>
      <c r="O144" s="6"/>
      <c r="P144" s="8"/>
      <c r="Q144" s="6"/>
      <c r="R144" s="6"/>
      <c r="S144" s="6"/>
      <c r="T144" s="6"/>
      <c r="U144" s="6"/>
      <c r="W144" s="14"/>
      <c r="X144" s="15"/>
    </row>
    <row r="145" spans="1:24">
      <c r="A145" s="6"/>
      <c r="B145" s="6"/>
      <c r="E145" s="6"/>
      <c r="F145" s="6"/>
      <c r="I145" s="6"/>
      <c r="J145" s="6"/>
      <c r="K145" s="8"/>
      <c r="L145" s="6"/>
      <c r="M145" s="6"/>
      <c r="N145" s="6"/>
      <c r="O145" s="6"/>
      <c r="P145" s="8"/>
      <c r="Q145" s="6"/>
      <c r="R145" s="6"/>
      <c r="S145" s="6"/>
      <c r="T145" s="6"/>
      <c r="U145" s="6"/>
      <c r="W145" s="14"/>
      <c r="X145" s="15"/>
    </row>
    <row r="146" spans="1:24">
      <c r="A146" s="6"/>
      <c r="B146" s="6"/>
      <c r="E146" s="6"/>
      <c r="F146" s="6"/>
      <c r="I146" s="6"/>
      <c r="J146" s="6"/>
      <c r="K146" s="8"/>
      <c r="L146" s="6"/>
      <c r="M146" s="6"/>
      <c r="N146" s="6"/>
      <c r="O146" s="6"/>
      <c r="P146" s="8"/>
      <c r="Q146" s="6"/>
      <c r="R146" s="6"/>
      <c r="S146" s="6"/>
      <c r="T146" s="6"/>
      <c r="U146" s="6"/>
      <c r="W146" s="14"/>
      <c r="X146" s="15"/>
    </row>
    <row r="147" spans="1:24">
      <c r="A147" s="6"/>
      <c r="B147" s="6"/>
      <c r="E147" s="6"/>
      <c r="F147" s="6"/>
      <c r="I147" s="6"/>
      <c r="J147" s="6"/>
      <c r="K147" s="8"/>
      <c r="L147" s="6"/>
      <c r="M147" s="6"/>
      <c r="N147" s="6"/>
      <c r="O147" s="6"/>
      <c r="P147" s="8"/>
      <c r="Q147" s="6"/>
      <c r="R147" s="6"/>
      <c r="S147" s="6"/>
      <c r="T147" s="6"/>
      <c r="U147" s="6"/>
      <c r="W147" s="14"/>
      <c r="X147" s="15"/>
    </row>
    <row r="148" spans="1:24">
      <c r="A148" s="6"/>
      <c r="B148" s="6"/>
      <c r="E148" s="6"/>
      <c r="F148" s="6"/>
      <c r="I148" s="6"/>
      <c r="J148" s="6"/>
      <c r="K148" s="8"/>
      <c r="L148" s="6"/>
      <c r="M148" s="6"/>
      <c r="N148" s="6"/>
      <c r="O148" s="6"/>
      <c r="P148" s="8"/>
      <c r="Q148" s="6"/>
      <c r="R148" s="6"/>
      <c r="S148" s="6"/>
      <c r="T148" s="6"/>
      <c r="U148" s="6"/>
      <c r="W148" s="14"/>
      <c r="X148" s="15"/>
    </row>
    <row r="149" spans="1:24">
      <c r="A149" s="6"/>
      <c r="B149" s="6"/>
      <c r="E149" s="6"/>
      <c r="F149" s="6"/>
      <c r="I149" s="6"/>
      <c r="J149" s="6"/>
      <c r="K149" s="8"/>
      <c r="L149" s="6"/>
      <c r="M149" s="6"/>
      <c r="N149" s="6"/>
      <c r="O149" s="6"/>
      <c r="P149" s="8"/>
      <c r="Q149" s="6"/>
      <c r="R149" s="6"/>
      <c r="S149" s="6"/>
      <c r="T149" s="6"/>
      <c r="U149" s="6"/>
      <c r="W149" s="16"/>
      <c r="X149" s="19"/>
    </row>
    <row r="150" spans="1:24">
      <c r="A150" s="6"/>
      <c r="B150" s="6"/>
      <c r="E150" s="6"/>
      <c r="F150" s="6"/>
      <c r="I150" s="6"/>
      <c r="J150" s="6"/>
      <c r="K150" s="8"/>
      <c r="L150" s="6"/>
      <c r="M150" s="6"/>
      <c r="N150" s="6"/>
      <c r="O150" s="6"/>
      <c r="P150" s="8"/>
      <c r="Q150" s="6"/>
      <c r="R150" s="6"/>
      <c r="S150" s="6"/>
      <c r="T150" s="6"/>
      <c r="U150" s="6"/>
      <c r="W150" s="14"/>
      <c r="X150" s="18"/>
    </row>
    <row r="151" spans="1:24">
      <c r="A151" s="6"/>
      <c r="B151" s="6"/>
      <c r="E151" s="6"/>
      <c r="F151" s="6"/>
      <c r="I151" s="6"/>
      <c r="J151" s="6"/>
      <c r="K151" s="8"/>
      <c r="L151" s="6"/>
      <c r="M151" s="6"/>
      <c r="N151" s="6"/>
      <c r="O151" s="6"/>
      <c r="P151" s="8"/>
      <c r="Q151" s="6"/>
      <c r="R151" s="6"/>
      <c r="S151" s="6"/>
      <c r="T151" s="6"/>
      <c r="U151" s="6"/>
      <c r="W151" s="14"/>
      <c r="X151" s="18"/>
    </row>
    <row r="152" spans="1:24">
      <c r="A152" s="6"/>
      <c r="B152" s="6"/>
      <c r="E152" s="6"/>
      <c r="F152" s="6"/>
      <c r="I152" s="6"/>
      <c r="J152" s="6"/>
      <c r="K152" s="8"/>
      <c r="L152" s="6"/>
      <c r="M152" s="6"/>
      <c r="N152" s="6"/>
      <c r="O152" s="6"/>
      <c r="P152" s="8"/>
      <c r="Q152" s="6"/>
      <c r="R152" s="6"/>
      <c r="S152" s="6"/>
      <c r="T152" s="6"/>
      <c r="U152" s="6"/>
      <c r="W152" s="14"/>
      <c r="X152" s="18"/>
    </row>
    <row r="153" spans="1:24">
      <c r="A153" s="6"/>
      <c r="B153" s="6"/>
      <c r="E153" s="6"/>
      <c r="F153" s="6"/>
      <c r="I153" s="6"/>
      <c r="J153" s="6"/>
      <c r="K153" s="8"/>
      <c r="L153" s="6"/>
      <c r="M153" s="6"/>
      <c r="N153" s="6"/>
      <c r="O153" s="6"/>
      <c r="P153" s="8"/>
      <c r="Q153" s="6"/>
      <c r="R153" s="6"/>
      <c r="S153" s="6"/>
      <c r="T153" s="6"/>
      <c r="U153" s="6"/>
      <c r="W153" s="14"/>
      <c r="X153" s="18"/>
    </row>
    <row r="154" spans="1:24">
      <c r="A154" s="6"/>
      <c r="B154" s="6"/>
      <c r="E154" s="6"/>
      <c r="F154" s="6"/>
      <c r="I154" s="6"/>
      <c r="J154" s="6"/>
      <c r="K154" s="8"/>
      <c r="L154" s="6"/>
      <c r="M154" s="6"/>
      <c r="N154" s="6"/>
      <c r="O154" s="6"/>
      <c r="P154" s="8"/>
      <c r="Q154" s="6"/>
      <c r="R154" s="6"/>
      <c r="S154" s="6"/>
      <c r="T154" s="6"/>
      <c r="U154" s="6"/>
      <c r="W154" s="14"/>
      <c r="X154" s="18"/>
    </row>
    <row r="155" spans="1:24">
      <c r="A155" s="6"/>
      <c r="B155" s="6"/>
      <c r="E155" s="6"/>
      <c r="F155" s="6"/>
      <c r="I155" s="6"/>
      <c r="J155" s="6"/>
      <c r="K155" s="8"/>
      <c r="L155" s="6"/>
      <c r="M155" s="6"/>
      <c r="N155" s="6"/>
      <c r="O155" s="6"/>
      <c r="P155" s="8"/>
      <c r="Q155" s="6"/>
      <c r="R155" s="6"/>
      <c r="S155" s="6"/>
      <c r="T155" s="6"/>
      <c r="U155" s="6"/>
      <c r="W155" s="14"/>
      <c r="X155" s="18"/>
    </row>
    <row r="156" spans="1:24">
      <c r="A156" s="6"/>
      <c r="B156" s="6"/>
      <c r="E156" s="6"/>
      <c r="F156" s="6"/>
      <c r="I156" s="6"/>
      <c r="J156" s="6"/>
      <c r="K156" s="8"/>
      <c r="L156" s="6"/>
      <c r="M156" s="6"/>
      <c r="N156" s="6"/>
      <c r="O156" s="6"/>
      <c r="P156" s="8"/>
      <c r="Q156" s="6"/>
      <c r="R156" s="6"/>
      <c r="S156" s="6"/>
      <c r="T156" s="6"/>
      <c r="U156" s="6"/>
      <c r="W156" s="14"/>
      <c r="X156" s="18"/>
    </row>
    <row r="157" spans="1:24">
      <c r="A157" s="6"/>
      <c r="B157" s="6"/>
      <c r="E157" s="6"/>
      <c r="F157" s="6"/>
      <c r="I157" s="6"/>
      <c r="J157" s="6"/>
      <c r="K157" s="8"/>
      <c r="L157" s="6"/>
      <c r="M157" s="6"/>
      <c r="N157" s="6"/>
      <c r="O157" s="6"/>
      <c r="P157" s="8"/>
      <c r="Q157" s="6"/>
      <c r="R157" s="6"/>
      <c r="S157" s="6"/>
      <c r="T157" s="6"/>
      <c r="U157" s="6"/>
      <c r="W157" s="14"/>
      <c r="X157" s="18"/>
    </row>
    <row r="158" spans="1:24">
      <c r="A158" s="6"/>
      <c r="B158" s="6"/>
      <c r="E158" s="6"/>
      <c r="F158" s="6"/>
      <c r="I158" s="6"/>
      <c r="J158" s="6"/>
      <c r="K158" s="8"/>
      <c r="L158" s="6"/>
      <c r="M158" s="6"/>
      <c r="N158" s="6"/>
      <c r="O158" s="6"/>
      <c r="P158" s="8"/>
      <c r="Q158" s="6"/>
      <c r="R158" s="6"/>
      <c r="S158" s="6"/>
      <c r="T158" s="6"/>
      <c r="U158" s="6"/>
      <c r="W158" s="14"/>
      <c r="X158" s="18"/>
    </row>
    <row r="159" spans="1:24">
      <c r="A159" s="6"/>
      <c r="B159" s="6"/>
      <c r="E159" s="6"/>
      <c r="F159" s="6"/>
      <c r="I159" s="6"/>
      <c r="J159" s="6"/>
      <c r="K159" s="8"/>
      <c r="L159" s="6"/>
      <c r="M159" s="6"/>
      <c r="N159" s="6"/>
      <c r="O159" s="6"/>
      <c r="P159" s="8"/>
      <c r="Q159" s="6"/>
      <c r="R159" s="6"/>
      <c r="S159" s="6"/>
      <c r="T159" s="6"/>
      <c r="U159" s="6"/>
      <c r="W159" s="14"/>
      <c r="X159" s="18"/>
    </row>
    <row r="160" spans="1:24">
      <c r="A160" s="6"/>
      <c r="B160" s="6"/>
      <c r="E160" s="6"/>
      <c r="F160" s="6"/>
      <c r="I160" s="6"/>
      <c r="J160" s="6"/>
      <c r="K160" s="8"/>
      <c r="L160" s="6"/>
      <c r="M160" s="6"/>
      <c r="N160" s="6"/>
      <c r="O160" s="6"/>
      <c r="P160" s="8"/>
      <c r="Q160" s="6"/>
      <c r="R160" s="6"/>
      <c r="S160" s="6"/>
      <c r="T160" s="6"/>
      <c r="U160" s="6"/>
      <c r="W160" s="14"/>
      <c r="X160" s="18"/>
    </row>
    <row r="161" spans="1:24">
      <c r="A161" s="6"/>
      <c r="B161" s="6"/>
      <c r="E161" s="6"/>
      <c r="F161" s="6"/>
      <c r="I161" s="6"/>
      <c r="J161" s="6"/>
      <c r="K161" s="8"/>
      <c r="L161" s="6"/>
      <c r="M161" s="6"/>
      <c r="N161" s="6"/>
      <c r="O161" s="6"/>
      <c r="P161" s="8"/>
      <c r="Q161" s="6"/>
      <c r="R161" s="6"/>
      <c r="S161" s="6"/>
      <c r="T161" s="6"/>
      <c r="U161" s="6"/>
      <c r="W161" s="14"/>
      <c r="X161" s="18"/>
    </row>
    <row r="162" spans="1:24">
      <c r="A162" s="6"/>
      <c r="B162" s="6"/>
      <c r="E162" s="6"/>
      <c r="F162" s="6"/>
      <c r="I162" s="6"/>
      <c r="J162" s="6"/>
      <c r="K162" s="8"/>
      <c r="L162" s="6"/>
      <c r="M162" s="6"/>
      <c r="N162" s="6"/>
      <c r="O162" s="6"/>
      <c r="P162" s="8"/>
      <c r="Q162" s="6"/>
      <c r="R162" s="6"/>
      <c r="S162" s="6"/>
      <c r="T162" s="6"/>
      <c r="U162" s="6"/>
      <c r="W162" s="14"/>
      <c r="X162" s="18"/>
    </row>
    <row r="163" spans="1:24">
      <c r="A163" s="6"/>
      <c r="B163" s="6"/>
      <c r="E163" s="6"/>
      <c r="F163" s="6"/>
      <c r="I163" s="6"/>
      <c r="J163" s="6"/>
      <c r="K163" s="8"/>
      <c r="L163" s="6"/>
      <c r="M163" s="6"/>
      <c r="N163" s="6"/>
      <c r="O163" s="6"/>
      <c r="P163" s="8"/>
      <c r="Q163" s="6"/>
      <c r="R163" s="6"/>
      <c r="S163" s="6"/>
      <c r="T163" s="6"/>
      <c r="U163" s="6"/>
      <c r="W163" s="14"/>
      <c r="X163" s="18"/>
    </row>
    <row r="164" spans="1:24">
      <c r="A164" s="6"/>
      <c r="B164" s="6"/>
      <c r="E164" s="6"/>
      <c r="F164" s="6"/>
      <c r="I164" s="6"/>
      <c r="J164" s="6"/>
      <c r="K164" s="8"/>
      <c r="L164" s="6"/>
      <c r="M164" s="6"/>
      <c r="N164" s="6"/>
      <c r="O164" s="6"/>
      <c r="P164" s="8"/>
      <c r="Q164" s="6"/>
      <c r="R164" s="6"/>
      <c r="S164" s="6"/>
      <c r="T164" s="6"/>
      <c r="U164" s="6"/>
      <c r="W164" s="14"/>
      <c r="X164" s="18"/>
    </row>
    <row r="165" spans="1:24">
      <c r="A165" s="6"/>
      <c r="B165" s="6"/>
      <c r="E165" s="6"/>
      <c r="F165" s="6"/>
      <c r="I165" s="6"/>
      <c r="J165" s="6"/>
      <c r="K165" s="8"/>
      <c r="L165" s="6"/>
      <c r="M165" s="6"/>
      <c r="N165" s="6"/>
      <c r="O165" s="6"/>
      <c r="P165" s="8"/>
      <c r="Q165" s="6"/>
      <c r="R165" s="6"/>
      <c r="S165" s="6"/>
      <c r="T165" s="6"/>
      <c r="U165" s="6"/>
      <c r="W165" s="14"/>
      <c r="X165" s="18"/>
    </row>
    <row r="166" spans="1:24">
      <c r="A166" s="6"/>
      <c r="B166" s="6"/>
      <c r="E166" s="6"/>
      <c r="F166" s="6"/>
      <c r="I166" s="6"/>
      <c r="J166" s="6"/>
      <c r="K166" s="8"/>
      <c r="L166" s="6"/>
      <c r="M166" s="6"/>
      <c r="N166" s="6"/>
      <c r="O166" s="6"/>
      <c r="P166" s="8"/>
      <c r="Q166" s="6"/>
      <c r="R166" s="6"/>
      <c r="S166" s="6"/>
      <c r="T166" s="6"/>
      <c r="U166" s="6"/>
      <c r="W166" s="14"/>
      <c r="X166" s="18"/>
    </row>
    <row r="167" spans="1:24">
      <c r="A167" s="6"/>
      <c r="B167" s="6"/>
      <c r="E167" s="6"/>
      <c r="F167" s="6"/>
      <c r="I167" s="6"/>
      <c r="J167" s="6"/>
      <c r="K167" s="8"/>
      <c r="L167" s="6"/>
      <c r="M167" s="6"/>
      <c r="N167" s="6"/>
      <c r="O167" s="6"/>
      <c r="P167" s="8"/>
      <c r="Q167" s="6"/>
      <c r="R167" s="6"/>
      <c r="S167" s="6"/>
      <c r="T167" s="6"/>
      <c r="U167" s="6"/>
      <c r="W167" s="14"/>
      <c r="X167" s="18"/>
    </row>
    <row r="168" spans="1:24">
      <c r="A168" s="6"/>
      <c r="B168" s="6"/>
      <c r="E168" s="6"/>
      <c r="F168" s="6"/>
      <c r="I168" s="6"/>
      <c r="J168" s="6"/>
      <c r="K168" s="8"/>
      <c r="L168" s="6"/>
      <c r="M168" s="6"/>
      <c r="N168" s="6"/>
      <c r="O168" s="6"/>
      <c r="P168" s="8"/>
      <c r="Q168" s="6"/>
      <c r="R168" s="6"/>
      <c r="S168" s="6"/>
      <c r="T168" s="6"/>
      <c r="U168" s="6"/>
      <c r="W168" s="14"/>
      <c r="X168" s="18"/>
    </row>
    <row r="169" spans="1:24">
      <c r="A169" s="6"/>
      <c r="B169" s="6"/>
      <c r="E169" s="6"/>
      <c r="F169" s="6"/>
      <c r="I169" s="6"/>
      <c r="J169" s="6"/>
      <c r="K169" s="8"/>
      <c r="L169" s="6"/>
      <c r="M169" s="6"/>
      <c r="N169" s="6"/>
      <c r="O169" s="6"/>
      <c r="P169" s="8"/>
      <c r="Q169" s="6"/>
      <c r="R169" s="6"/>
      <c r="S169" s="6"/>
      <c r="T169" s="6"/>
      <c r="U169" s="6"/>
      <c r="W169" s="14"/>
      <c r="X169" s="18"/>
    </row>
    <row r="170" spans="1:24">
      <c r="A170" s="6"/>
      <c r="B170" s="6"/>
      <c r="E170" s="6"/>
      <c r="F170" s="6"/>
      <c r="I170" s="6"/>
      <c r="J170" s="6"/>
      <c r="K170" s="8"/>
      <c r="L170" s="6"/>
      <c r="M170" s="6"/>
      <c r="N170" s="6"/>
      <c r="O170" s="6"/>
      <c r="P170" s="8"/>
      <c r="Q170" s="6"/>
      <c r="R170" s="6"/>
      <c r="S170" s="6"/>
      <c r="T170" s="6"/>
      <c r="U170" s="6"/>
      <c r="W170" s="14"/>
      <c r="X170" s="18"/>
    </row>
    <row r="171" spans="1:24">
      <c r="A171" s="6"/>
      <c r="B171" s="6"/>
      <c r="E171" s="6"/>
      <c r="F171" s="6"/>
      <c r="I171" s="6"/>
      <c r="J171" s="6"/>
      <c r="K171" s="8"/>
      <c r="L171" s="6"/>
      <c r="M171" s="6"/>
      <c r="N171" s="6"/>
      <c r="O171" s="6"/>
      <c r="P171" s="8"/>
      <c r="Q171" s="6"/>
      <c r="R171" s="6"/>
      <c r="S171" s="6"/>
      <c r="T171" s="6"/>
      <c r="U171" s="6"/>
      <c r="W171" s="14"/>
      <c r="X171" s="18"/>
    </row>
    <row r="172" spans="1:24">
      <c r="A172" s="6"/>
      <c r="B172" s="6"/>
      <c r="E172" s="6"/>
      <c r="F172" s="6"/>
      <c r="I172" s="6"/>
      <c r="J172" s="6"/>
      <c r="K172" s="8"/>
      <c r="L172" s="6"/>
      <c r="M172" s="6"/>
      <c r="N172" s="6"/>
      <c r="O172" s="6"/>
      <c r="P172" s="8"/>
      <c r="Q172" s="6"/>
      <c r="R172" s="6"/>
      <c r="S172" s="6"/>
      <c r="T172" s="6"/>
      <c r="U172" s="6"/>
      <c r="W172" s="14"/>
      <c r="X172" s="18"/>
    </row>
    <row r="173" spans="1:24">
      <c r="W173" s="14"/>
      <c r="X173" s="18"/>
    </row>
    <row r="174" spans="1:24">
      <c r="W174" s="14"/>
      <c r="X174" s="18"/>
    </row>
    <row r="175" spans="1:24">
      <c r="W175" s="14"/>
      <c r="X175" s="18"/>
    </row>
    <row r="176" spans="1:24">
      <c r="W176" s="14"/>
      <c r="X176" s="18"/>
    </row>
    <row r="177" spans="23:24">
      <c r="W177" s="14"/>
      <c r="X177" s="18"/>
    </row>
    <row r="178" spans="23:24">
      <c r="W178" s="14"/>
      <c r="X178" s="18"/>
    </row>
    <row r="179" spans="23:24">
      <c r="W179" s="14"/>
      <c r="X179" s="18"/>
    </row>
    <row r="180" spans="23:24">
      <c r="W180" s="14"/>
      <c r="X180" s="18"/>
    </row>
    <row r="181" spans="23:24">
      <c r="W181" s="14"/>
      <c r="X181" s="18"/>
    </row>
    <row r="182" spans="23:24">
      <c r="W182" s="14"/>
      <c r="X182" s="18"/>
    </row>
    <row r="183" spans="23:24">
      <c r="W183" s="14"/>
      <c r="X183" s="18"/>
    </row>
    <row r="184" spans="23:24">
      <c r="W184" s="14"/>
      <c r="X184" s="18"/>
    </row>
    <row r="185" spans="23:24">
      <c r="W185" s="14"/>
      <c r="X185" s="18"/>
    </row>
    <row r="186" spans="23:24">
      <c r="W186" s="14"/>
      <c r="X186" s="18"/>
    </row>
    <row r="187" spans="23:24">
      <c r="W187" s="14"/>
      <c r="X187" s="18"/>
    </row>
    <row r="188" spans="23:24">
      <c r="W188" s="14"/>
      <c r="X188" s="18"/>
    </row>
    <row r="189" spans="23:24">
      <c r="W189" s="14"/>
      <c r="X189" s="18"/>
    </row>
    <row r="190" spans="23:24">
      <c r="W190" s="14"/>
      <c r="X190" s="18"/>
    </row>
    <row r="191" spans="23:24">
      <c r="W191" s="16"/>
      <c r="X191" s="19"/>
    </row>
    <row r="192" spans="23:24">
      <c r="W192" s="14"/>
      <c r="X192" s="18"/>
    </row>
    <row r="193" spans="23:24">
      <c r="W193" s="14"/>
      <c r="X193" s="18"/>
    </row>
    <row r="194" spans="23:24">
      <c r="W194" s="14"/>
      <c r="X194" s="18"/>
    </row>
    <row r="195" spans="23:24">
      <c r="W195" s="14"/>
      <c r="X195" s="18"/>
    </row>
    <row r="196" spans="23:24">
      <c r="W196" s="14"/>
      <c r="X196" s="18"/>
    </row>
    <row r="197" spans="23:24">
      <c r="W197" s="14"/>
      <c r="X197" s="18"/>
    </row>
    <row r="198" spans="23:24">
      <c r="W198" s="14"/>
      <c r="X198" s="18"/>
    </row>
    <row r="199" spans="23:24">
      <c r="W199" s="14"/>
      <c r="X199" s="18"/>
    </row>
    <row r="200" spans="23:24">
      <c r="W200" s="14"/>
      <c r="X200" s="18"/>
    </row>
    <row r="201" spans="23:24">
      <c r="W201" s="14"/>
      <c r="X201" s="18"/>
    </row>
    <row r="202" spans="23:24">
      <c r="W202" s="14"/>
      <c r="X202" s="18"/>
    </row>
    <row r="203" spans="23:24">
      <c r="W203" s="14"/>
      <c r="X203" s="18"/>
    </row>
    <row r="204" spans="23:24">
      <c r="W204" s="14"/>
      <c r="X204" s="18"/>
    </row>
    <row r="205" spans="23:24">
      <c r="W205" s="14"/>
      <c r="X205" s="18"/>
    </row>
    <row r="206" spans="23:24">
      <c r="W206" s="14"/>
      <c r="X206" s="18"/>
    </row>
    <row r="207" spans="23:24">
      <c r="W207" s="14"/>
      <c r="X207" s="18"/>
    </row>
    <row r="208" spans="23:24">
      <c r="W208" s="14"/>
      <c r="X208" s="18"/>
    </row>
    <row r="209" spans="23:24">
      <c r="W209" s="14"/>
      <c r="X209" s="18"/>
    </row>
    <row r="210" spans="23:24">
      <c r="W210" s="14"/>
      <c r="X210" s="18"/>
    </row>
    <row r="211" spans="23:24">
      <c r="W211" s="14"/>
      <c r="X211" s="18"/>
    </row>
    <row r="212" spans="23:24">
      <c r="W212" s="14"/>
      <c r="X212" s="18"/>
    </row>
    <row r="213" spans="23:24">
      <c r="W213" s="14"/>
      <c r="X213" s="18"/>
    </row>
    <row r="214" spans="23:24">
      <c r="W214" s="14"/>
      <c r="X214" s="18"/>
    </row>
    <row r="215" spans="23:24">
      <c r="W215" s="14"/>
      <c r="X215" s="18"/>
    </row>
    <row r="216" spans="23:24">
      <c r="W216" s="14"/>
      <c r="X216" s="18"/>
    </row>
    <row r="217" spans="23:24">
      <c r="W217" s="14"/>
      <c r="X217" s="18"/>
    </row>
    <row r="218" spans="23:24">
      <c r="W218" s="14"/>
      <c r="X218" s="18"/>
    </row>
    <row r="219" spans="23:24">
      <c r="W219" s="14"/>
      <c r="X219" s="18"/>
    </row>
    <row r="220" spans="23:24">
      <c r="W220" s="14"/>
      <c r="X220" s="18"/>
    </row>
    <row r="221" spans="23:24">
      <c r="W221" s="14"/>
      <c r="X221" s="18"/>
    </row>
    <row r="222" spans="23:24">
      <c r="W222" s="14"/>
      <c r="X222" s="18"/>
    </row>
    <row r="223" spans="23:24">
      <c r="W223" s="14"/>
      <c r="X223" s="18"/>
    </row>
    <row r="224" spans="23:24">
      <c r="W224" s="14"/>
      <c r="X224" s="18"/>
    </row>
    <row r="225" spans="23:24">
      <c r="W225" s="14"/>
      <c r="X225" s="18"/>
    </row>
    <row r="226" spans="23:24">
      <c r="W226" s="14"/>
      <c r="X226" s="18"/>
    </row>
    <row r="227" spans="23:24">
      <c r="W227" s="14"/>
      <c r="X227" s="18"/>
    </row>
    <row r="228" spans="23:24">
      <c r="W228" s="14"/>
      <c r="X228" s="18"/>
    </row>
    <row r="229" spans="23:24">
      <c r="W229" s="14"/>
      <c r="X229" s="18"/>
    </row>
    <row r="230" spans="23:24">
      <c r="W230" s="14"/>
      <c r="X230" s="18"/>
    </row>
    <row r="231" spans="23:24">
      <c r="W231" s="14"/>
      <c r="X231" s="18"/>
    </row>
    <row r="232" spans="23:24">
      <c r="W232" s="14"/>
      <c r="X232" s="18"/>
    </row>
    <row r="233" spans="23:24">
      <c r="W233" s="14"/>
      <c r="X233" s="18"/>
    </row>
    <row r="234" spans="23:24">
      <c r="W234" s="14"/>
      <c r="X234" s="18"/>
    </row>
    <row r="235" spans="23:24">
      <c r="W235" s="14"/>
      <c r="X235" s="18"/>
    </row>
    <row r="236" spans="23:24">
      <c r="W236" s="14"/>
      <c r="X236" s="18"/>
    </row>
    <row r="237" spans="23:24">
      <c r="W237" s="14"/>
      <c r="X237" s="18"/>
    </row>
    <row r="238" spans="23:24">
      <c r="W238" s="14"/>
      <c r="X238" s="18"/>
    </row>
    <row r="239" spans="23:24">
      <c r="W239" s="14"/>
      <c r="X239" s="18"/>
    </row>
    <row r="240" spans="23:24">
      <c r="W240" s="14"/>
      <c r="X240" s="18"/>
    </row>
    <row r="241" spans="23:24">
      <c r="W241" s="14"/>
      <c r="X241" s="18"/>
    </row>
    <row r="242" spans="23:24">
      <c r="W242" s="14"/>
      <c r="X242" s="18"/>
    </row>
    <row r="243" spans="23:24">
      <c r="W243" s="14"/>
      <c r="X243" s="18"/>
    </row>
    <row r="244" spans="23:24">
      <c r="W244" s="14"/>
      <c r="X244" s="18"/>
    </row>
    <row r="245" spans="23:24">
      <c r="W245" s="14"/>
      <c r="X245" s="18"/>
    </row>
    <row r="246" spans="23:24">
      <c r="W246" s="14"/>
      <c r="X246" s="18"/>
    </row>
    <row r="247" spans="23:24">
      <c r="W247" s="14"/>
      <c r="X247" s="18"/>
    </row>
    <row r="248" spans="23:24">
      <c r="W248" s="14"/>
      <c r="X248" s="18"/>
    </row>
    <row r="249" spans="23:24">
      <c r="W249" s="14"/>
      <c r="X249" s="18"/>
    </row>
    <row r="250" spans="23:24">
      <c r="W250" s="14"/>
      <c r="X250" s="18"/>
    </row>
    <row r="251" spans="23:24">
      <c r="W251" s="14"/>
      <c r="X251" s="18"/>
    </row>
    <row r="252" spans="23:24">
      <c r="W252" s="14"/>
      <c r="X252" s="18"/>
    </row>
    <row r="253" spans="23:24">
      <c r="W253" s="14"/>
      <c r="X253" s="18"/>
    </row>
    <row r="254" spans="23:24">
      <c r="W254" s="14"/>
      <c r="X254" s="18"/>
    </row>
    <row r="255" spans="23:24">
      <c r="W255" s="14"/>
      <c r="X255" s="18"/>
    </row>
    <row r="256" spans="23:24">
      <c r="W256" s="14"/>
      <c r="X256" s="18"/>
    </row>
    <row r="257" spans="23:24">
      <c r="W257" s="14"/>
      <c r="X257" s="18"/>
    </row>
    <row r="258" spans="23:24">
      <c r="W258" s="14"/>
      <c r="X258" s="18"/>
    </row>
    <row r="259" spans="23:24">
      <c r="W259" s="14"/>
      <c r="X259" s="18"/>
    </row>
    <row r="260" spans="23:24">
      <c r="W260" s="14"/>
      <c r="X260" s="18"/>
    </row>
    <row r="261" spans="23:24">
      <c r="W261" s="14"/>
      <c r="X261" s="18"/>
    </row>
    <row r="262" spans="23:24">
      <c r="W262" s="14"/>
      <c r="X262" s="18"/>
    </row>
    <row r="263" spans="23:24">
      <c r="W263" s="14"/>
      <c r="X263" s="18"/>
    </row>
    <row r="264" spans="23:24">
      <c r="W264" s="14"/>
      <c r="X264" s="18"/>
    </row>
    <row r="265" spans="23:24">
      <c r="W265" s="14"/>
      <c r="X265" s="18"/>
    </row>
    <row r="266" spans="23:24">
      <c r="W266" s="14"/>
      <c r="X266" s="18"/>
    </row>
    <row r="267" spans="23:24">
      <c r="W267" s="14"/>
      <c r="X267" s="18"/>
    </row>
    <row r="268" spans="23:24">
      <c r="W268" s="14"/>
      <c r="X268" s="18"/>
    </row>
    <row r="269" spans="23:24">
      <c r="W269" s="14"/>
      <c r="X269" s="18"/>
    </row>
    <row r="270" spans="23:24">
      <c r="W270" s="14"/>
      <c r="X270" s="18"/>
    </row>
    <row r="271" spans="23:24">
      <c r="W271" s="14"/>
      <c r="X271" s="18"/>
    </row>
    <row r="272" spans="23:24">
      <c r="W272" s="14"/>
      <c r="X272" s="18"/>
    </row>
    <row r="273" spans="23:24">
      <c r="W273" s="14"/>
      <c r="X273" s="18"/>
    </row>
    <row r="274" spans="23:24">
      <c r="W274" s="14"/>
      <c r="X274" s="18"/>
    </row>
    <row r="275" spans="23:24">
      <c r="W275" s="14"/>
      <c r="X275" s="18"/>
    </row>
    <row r="276" spans="23:24">
      <c r="W276" s="14"/>
      <c r="X276" s="18"/>
    </row>
    <row r="277" spans="23:24">
      <c r="W277" s="14"/>
      <c r="X277" s="18"/>
    </row>
    <row r="278" spans="23:24">
      <c r="W278" s="14"/>
      <c r="X278" s="18"/>
    </row>
    <row r="279" spans="23:24">
      <c r="W279" s="14"/>
      <c r="X279" s="18"/>
    </row>
    <row r="280" spans="23:24">
      <c r="W280" s="14"/>
      <c r="X280" s="18"/>
    </row>
    <row r="281" spans="23:24">
      <c r="W281" s="14"/>
      <c r="X281" s="18"/>
    </row>
    <row r="282" spans="23:24">
      <c r="W282" s="14"/>
      <c r="X282" s="18"/>
    </row>
    <row r="283" spans="23:24">
      <c r="W283" s="14"/>
      <c r="X283" s="18"/>
    </row>
    <row r="284" spans="23:24">
      <c r="W284" s="14"/>
      <c r="X284" s="18"/>
    </row>
    <row r="285" spans="23:24">
      <c r="W285" s="14"/>
      <c r="X285" s="18"/>
    </row>
    <row r="286" spans="23:24">
      <c r="W286" s="14"/>
      <c r="X286" s="18"/>
    </row>
    <row r="287" spans="23:24">
      <c r="W287" s="14"/>
      <c r="X287" s="18"/>
    </row>
    <row r="288" spans="23:24">
      <c r="W288" s="14"/>
      <c r="X288" s="18"/>
    </row>
    <row r="289" spans="23:24">
      <c r="W289" s="14"/>
      <c r="X289" s="18"/>
    </row>
    <row r="290" spans="23:24">
      <c r="W290" s="14"/>
      <c r="X290" s="18"/>
    </row>
    <row r="291" spans="23:24">
      <c r="W291" s="14"/>
      <c r="X291" s="18"/>
    </row>
    <row r="292" spans="23:24">
      <c r="W292" s="14"/>
      <c r="X292" s="18"/>
    </row>
    <row r="293" spans="23:24">
      <c r="W293" s="14"/>
      <c r="X293" s="18"/>
    </row>
    <row r="294" spans="23:24">
      <c r="W294" s="14"/>
      <c r="X294" s="18"/>
    </row>
    <row r="295" spans="23:24">
      <c r="W295" s="14"/>
      <c r="X295" s="18"/>
    </row>
    <row r="296" spans="23:24">
      <c r="W296" s="14"/>
      <c r="X296" s="18"/>
    </row>
    <row r="297" spans="23:24">
      <c r="W297" s="14"/>
      <c r="X297" s="18"/>
    </row>
    <row r="298" spans="23:24">
      <c r="W298" s="14"/>
      <c r="X298" s="18"/>
    </row>
    <row r="299" spans="23:24">
      <c r="W299" s="14"/>
      <c r="X299" s="18"/>
    </row>
    <row r="300" spans="23:24">
      <c r="W300" s="14"/>
      <c r="X300" s="18"/>
    </row>
    <row r="301" spans="23:24">
      <c r="W301" s="14"/>
      <c r="X301" s="18"/>
    </row>
    <row r="302" spans="23:24">
      <c r="W302" s="14"/>
      <c r="X302" s="18"/>
    </row>
    <row r="303" spans="23:24">
      <c r="W303" s="14"/>
      <c r="X303" s="18"/>
    </row>
    <row r="304" spans="23:24">
      <c r="W304" s="14"/>
      <c r="X304" s="18"/>
    </row>
    <row r="305" spans="23:24">
      <c r="W305" s="14"/>
      <c r="X305" s="18"/>
    </row>
    <row r="306" spans="23:24">
      <c r="W306" s="14"/>
      <c r="X306" s="18"/>
    </row>
    <row r="307" spans="23:24">
      <c r="W307" s="14"/>
      <c r="X307" s="18"/>
    </row>
    <row r="308" spans="23:24">
      <c r="W308" s="14"/>
      <c r="X308" s="18"/>
    </row>
    <row r="309" spans="23:24">
      <c r="W309" s="14"/>
      <c r="X309" s="18"/>
    </row>
    <row r="310" spans="23:24">
      <c r="W310" s="14"/>
      <c r="X310" s="18"/>
    </row>
    <row r="311" spans="23:24">
      <c r="W311" s="14"/>
      <c r="X311" s="18"/>
    </row>
    <row r="312" spans="23:24">
      <c r="W312" s="14"/>
      <c r="X312" s="18"/>
    </row>
    <row r="313" spans="23:24">
      <c r="W313" s="14"/>
      <c r="X313" s="18"/>
    </row>
    <row r="314" spans="23:24">
      <c r="W314" s="14"/>
      <c r="X314" s="18"/>
    </row>
    <row r="315" spans="23:24">
      <c r="W315" s="14"/>
      <c r="X315" s="18"/>
    </row>
    <row r="316" spans="23:24">
      <c r="W316" s="14"/>
      <c r="X316" s="18"/>
    </row>
    <row r="317" spans="23:24">
      <c r="W317" s="14"/>
      <c r="X317" s="18"/>
    </row>
    <row r="318" spans="23:24">
      <c r="W318" s="14"/>
      <c r="X318" s="18"/>
    </row>
    <row r="319" spans="23:24">
      <c r="W319" s="14"/>
      <c r="X319" s="18"/>
    </row>
    <row r="320" spans="23:24">
      <c r="W320" s="14"/>
      <c r="X320" s="18"/>
    </row>
    <row r="321" spans="23:24">
      <c r="W321" s="14"/>
      <c r="X321" s="18"/>
    </row>
    <row r="322" spans="23:24">
      <c r="W322" s="14"/>
      <c r="X322" s="18"/>
    </row>
    <row r="323" spans="23:24">
      <c r="W323" s="14"/>
      <c r="X323" s="18"/>
    </row>
    <row r="324" spans="23:24">
      <c r="W324" s="14"/>
      <c r="X324" s="18"/>
    </row>
    <row r="325" spans="23:24">
      <c r="W325" s="14"/>
      <c r="X325" s="18"/>
    </row>
    <row r="326" spans="23:24">
      <c r="W326" s="14"/>
      <c r="X326" s="18"/>
    </row>
    <row r="327" spans="23:24">
      <c r="W327" s="14"/>
      <c r="X327" s="18"/>
    </row>
    <row r="328" spans="23:24">
      <c r="W328" s="14"/>
      <c r="X328" s="18"/>
    </row>
    <row r="329" spans="23:24">
      <c r="W329" s="14"/>
      <c r="X329" s="18"/>
    </row>
    <row r="330" spans="23:24">
      <c r="W330" s="14"/>
      <c r="X330" s="18"/>
    </row>
    <row r="331" spans="23:24">
      <c r="W331" s="14"/>
      <c r="X331" s="18"/>
    </row>
    <row r="332" spans="23:24">
      <c r="W332" s="14"/>
      <c r="X332" s="18"/>
    </row>
    <row r="333" spans="23:24">
      <c r="W333" s="14"/>
      <c r="X333" s="18"/>
    </row>
    <row r="334" spans="23:24">
      <c r="W334" s="14"/>
      <c r="X334" s="18"/>
    </row>
    <row r="335" spans="23:24">
      <c r="W335" s="14"/>
      <c r="X335" s="18"/>
    </row>
    <row r="336" spans="23:24">
      <c r="W336" s="14"/>
      <c r="X336" s="18"/>
    </row>
    <row r="337" spans="23:24">
      <c r="W337" s="14"/>
      <c r="X337" s="18"/>
    </row>
    <row r="338" spans="23:24">
      <c r="W338" s="14"/>
      <c r="X338" s="18"/>
    </row>
    <row r="339" spans="23:24">
      <c r="W339" s="14"/>
      <c r="X339" s="18"/>
    </row>
    <row r="340" spans="23:24">
      <c r="W340" s="14"/>
      <c r="X340" s="18"/>
    </row>
    <row r="341" spans="23:24">
      <c r="W341" s="14"/>
      <c r="X341" s="18"/>
    </row>
    <row r="342" spans="23:24">
      <c r="W342" s="14"/>
      <c r="X342" s="18"/>
    </row>
    <row r="343" spans="23:24">
      <c r="W343" s="14"/>
      <c r="X343" s="18"/>
    </row>
    <row r="344" spans="23:24">
      <c r="W344" s="14"/>
      <c r="X344" s="18"/>
    </row>
    <row r="345" spans="23:24">
      <c r="W345" s="14"/>
      <c r="X345" s="18"/>
    </row>
    <row r="346" spans="23:24">
      <c r="W346" s="14"/>
      <c r="X346" s="18"/>
    </row>
    <row r="347" spans="23:24">
      <c r="W347" s="14"/>
      <c r="X347" s="18"/>
    </row>
    <row r="348" spans="23:24">
      <c r="W348" s="14"/>
      <c r="X348" s="18"/>
    </row>
    <row r="349" spans="23:24">
      <c r="W349" s="14"/>
      <c r="X349" s="18"/>
    </row>
    <row r="350" spans="23:24">
      <c r="W350" s="14"/>
      <c r="X350" s="18"/>
    </row>
    <row r="351" spans="23:24">
      <c r="W351" s="14"/>
      <c r="X351" s="18"/>
    </row>
    <row r="352" spans="23:24">
      <c r="W352" s="14"/>
      <c r="X352" s="18"/>
    </row>
    <row r="353" spans="23:24">
      <c r="W353" s="14"/>
      <c r="X353" s="18"/>
    </row>
    <row r="354" spans="23:24">
      <c r="W354" s="14"/>
      <c r="X354" s="18"/>
    </row>
    <row r="355" spans="23:24">
      <c r="W355" s="14"/>
      <c r="X355" s="18"/>
    </row>
    <row r="356" spans="23:24">
      <c r="W356" s="14"/>
      <c r="X356" s="18"/>
    </row>
    <row r="357" spans="23:24">
      <c r="W357" s="14"/>
      <c r="X357" s="18"/>
    </row>
    <row r="358" spans="23:24">
      <c r="W358" s="14"/>
      <c r="X358" s="18"/>
    </row>
    <row r="359" spans="23:24">
      <c r="W359" s="14"/>
      <c r="X359" s="18"/>
    </row>
    <row r="360" spans="23:24">
      <c r="W360" s="14"/>
      <c r="X360" s="18"/>
    </row>
    <row r="361" spans="23:24">
      <c r="W361" s="14"/>
      <c r="X361" s="18"/>
    </row>
    <row r="362" spans="23:24">
      <c r="W362" s="14"/>
      <c r="X362" s="18"/>
    </row>
    <row r="363" spans="23:24">
      <c r="W363" s="14"/>
      <c r="X363" s="18"/>
    </row>
    <row r="364" spans="23:24">
      <c r="W364" s="14"/>
      <c r="X364" s="18"/>
    </row>
    <row r="365" spans="23:24">
      <c r="W365" s="14"/>
      <c r="X365" s="18"/>
    </row>
    <row r="366" spans="23:24">
      <c r="W366" s="14"/>
      <c r="X366" s="18"/>
    </row>
    <row r="367" spans="23:24">
      <c r="W367" s="14"/>
      <c r="X367" s="18"/>
    </row>
    <row r="368" spans="23:24">
      <c r="W368" s="14"/>
      <c r="X368" s="18"/>
    </row>
    <row r="369" spans="23:24">
      <c r="W369" s="14"/>
      <c r="X369" s="18"/>
    </row>
    <row r="370" spans="23:24">
      <c r="W370" s="14"/>
      <c r="X370" s="18"/>
    </row>
    <row r="371" spans="23:24">
      <c r="W371" s="14"/>
      <c r="X371" s="18"/>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vt:i4>
      </vt:variant>
    </vt:vector>
  </HeadingPairs>
  <TitlesOfParts>
    <vt:vector size="23" baseType="lpstr">
      <vt:lpstr>入力注意事項</vt:lpstr>
      <vt:lpstr>競技者データ入力シート</vt:lpstr>
      <vt:lpstr>大会申込一覧表(印刷して提出)</vt:lpstr>
      <vt:lpstr>NANS Data</vt:lpstr>
      <vt:lpstr>データ</vt:lpstr>
      <vt:lpstr>_1F1</vt:lpstr>
      <vt:lpstr>_1F2</vt:lpstr>
      <vt:lpstr>_1F3</vt:lpstr>
      <vt:lpstr>競技者データ入力シート!_1M1</vt:lpstr>
      <vt:lpstr>_1M2</vt:lpstr>
      <vt:lpstr>_1M3</vt:lpstr>
      <vt:lpstr>_2F1</vt:lpstr>
      <vt:lpstr>_2F2</vt:lpstr>
      <vt:lpstr>_2F3</vt:lpstr>
      <vt:lpstr>_2M1</vt:lpstr>
      <vt:lpstr>_2M2</vt:lpstr>
      <vt:lpstr>_2M3</vt:lpstr>
      <vt:lpstr>FR</vt:lpstr>
      <vt:lpstr>MR</vt:lpstr>
      <vt:lpstr>競技者データ入力シート!Print_Area</vt:lpstr>
      <vt:lpstr>'大会申込一覧表(印刷して提出)'!Print_Area</vt:lpstr>
      <vt:lpstr>入力注意事項!Print_Area</vt:lpstr>
      <vt:lpstr>競技者データ入力シート!Print_Titles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JMⅦ</cp:lastModifiedBy>
  <cp:lastPrinted>2021-05-27T01:49:14Z</cp:lastPrinted>
  <dcterms:created xsi:type="dcterms:W3CDTF">2020-07-31T13:59:35Z</dcterms:created>
  <dcterms:modified xsi:type="dcterms:W3CDTF">2021-05-27T02:28:27Z</dcterms:modified>
</cp:coreProperties>
</file>