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JMⅦ\Desktop\196th197th\"/>
    </mc:Choice>
  </mc:AlternateContent>
  <workbookProtection workbookPassword="CC02" lockStructure="1"/>
  <bookViews>
    <workbookView xWindow="0" yWindow="0" windowWidth="27915" windowHeight="5835" tabRatio="675"/>
  </bookViews>
  <sheets>
    <sheet name="入力注意事項" sheetId="1" r:id="rId1"/>
    <sheet name="入力シート" sheetId="2" r:id="rId2"/>
    <sheet name="大会申込一覧表" sheetId="3" r:id="rId3"/>
    <sheet name="NANS Data" sheetId="4" state="hidden" r:id="rId4"/>
    <sheet name="data" sheetId="5" state="hidden" r:id="rId5"/>
    <sheet name="データ" sheetId="6" state="hidden" r:id="rId6"/>
  </sheets>
  <definedNames>
    <definedName name="_22f">データ!$F$20:$F$27</definedName>
    <definedName name="_22m">データ!$B$20:$B$27</definedName>
    <definedName name="_23f">データ!$F$28:$F$35</definedName>
    <definedName name="_23m">データ!$B$28:$B$35</definedName>
    <definedName name="_f22">データ!$F$21:$F$24</definedName>
    <definedName name="_f23">データ!$F$29:$F$32</definedName>
    <definedName name="_xlnm._FilterDatabase" localSheetId="2" hidden="1">大会申込一覧表!$B$16:$S$66</definedName>
    <definedName name="_xlnm._FilterDatabase" localSheetId="1" hidden="1">入力シート!$P$5:$Y$6</definedName>
    <definedName name="_m22">データ!$B$21:$B$24</definedName>
    <definedName name="_m23">データ!$B$29:$B$32</definedName>
    <definedName name="msh" localSheetId="4">データ!$B$21:$B$24</definedName>
    <definedName name="_xlnm.Print_Area" localSheetId="2">大会申込一覧表!$B$2:$S$31</definedName>
    <definedName name="_xlnm.Print_Area" localSheetId="0">入力注意事項!$C$4:$R$37</definedName>
    <definedName name="_xlnm.Print_Titles" localSheetId="2">大会申込一覧表!$1:$16</definedName>
    <definedName name="Z_2CBC34F5_982E_4407_B097_4AB0D5EF1522_.wvu.Cols" localSheetId="1" hidden="1">入力シート!$T:$T,入力シート!$Y:$AA</definedName>
    <definedName name="Z_2CBC34F5_982E_4407_B097_4AB0D5EF1522_.wvu.FilterData" localSheetId="2" hidden="1">大会申込一覧表!$B$16:$S$66</definedName>
    <definedName name="Z_2CBC34F5_982E_4407_B097_4AB0D5EF1522_.wvu.FilterData" localSheetId="1" hidden="1">入力シート!$P$5:$Y$6</definedName>
    <definedName name="Z_2CBC34F5_982E_4407_B097_4AB0D5EF1522_.wvu.PrintArea" localSheetId="2" hidden="1">大会申込一覧表!$A$1:$S$66</definedName>
    <definedName name="Z_2CBC34F5_982E_4407_B097_4AB0D5EF1522_.wvu.PrintArea" localSheetId="0" hidden="1">入力注意事項!$C$4:$R$37</definedName>
    <definedName name="Z_2CBC34F5_982E_4407_B097_4AB0D5EF1522_.wvu.PrintTitles" localSheetId="2" hidden="1">大会申込一覧表!$1:$16</definedName>
    <definedName name="Z_2CBC34F5_982E_4407_B097_4AB0D5EF1522_.wvu.Rows" localSheetId="2" hidden="1">大会申込一覧表!$3:$3,大会申込一覧表!$12:$15</definedName>
    <definedName name="Z_2CBC34F5_982E_4407_B097_4AB0D5EF1522_.wvu.Rows" localSheetId="0" hidden="1">入力注意事項!$31:$32</definedName>
    <definedName name="種別">OFFSET(データ!$M$2,0,0,COUNTA(データ!$M$2:$M$10),1)</definedName>
    <definedName name="所属地">OFFSET(データ!$J$2,0,0,COUNTA(データ!$J$2:$J$200),1)</definedName>
    <definedName name="女子競技">OFFSET(データ!$F$2,0,0,COUNTA(データ!$F$2:$F$100),1)</definedName>
    <definedName name="男子競技">OFFSET(データ!$B$2,0,0,COUNTA(データ!$B$2:$B$105),1)</definedName>
  </definedNames>
  <calcPr calcId="152511"/>
  <customWorkbookViews>
    <customWorkbookView name="JMⅦ - 個人用ビュー" guid="{2CBC34F5-982E-4407-B097-4AB0D5EF1522}" mergeInterval="0" personalView="1" xWindow="132" windowWidth="1649" windowHeight="1052" tabRatio="675" activeSheetId="1"/>
  </customWorkbookViews>
</workbook>
</file>

<file path=xl/calcChain.xml><?xml version="1.0" encoding="utf-8"?>
<calcChain xmlns="http://schemas.openxmlformats.org/spreadsheetml/2006/main">
  <c r="B3" i="4" l="1"/>
  <c r="C3" i="4"/>
  <c r="D3" i="4"/>
  <c r="E3" i="4"/>
  <c r="F3" i="4"/>
  <c r="I3" i="4"/>
  <c r="J3" i="4"/>
  <c r="L3" i="4" s="1"/>
  <c r="K3" i="4"/>
  <c r="M3" i="4"/>
  <c r="N3" i="4"/>
  <c r="O3" i="4"/>
  <c r="P3" i="4"/>
  <c r="Q3" i="4"/>
  <c r="R3" i="4"/>
  <c r="S3" i="4"/>
  <c r="T3" i="4"/>
  <c r="U3" i="4"/>
  <c r="V3" i="4"/>
  <c r="Y3" i="4"/>
  <c r="Z3" i="4"/>
  <c r="B4" i="4"/>
  <c r="C4" i="4"/>
  <c r="E4" i="4" s="1"/>
  <c r="D4" i="4"/>
  <c r="F4" i="4"/>
  <c r="I4" i="4"/>
  <c r="J4" i="4"/>
  <c r="K4" i="4"/>
  <c r="L4" i="4"/>
  <c r="M4" i="4"/>
  <c r="N4" i="4"/>
  <c r="O4" i="4"/>
  <c r="P4" i="4"/>
  <c r="Q4" i="4"/>
  <c r="R4" i="4"/>
  <c r="S4" i="4"/>
  <c r="T4" i="4"/>
  <c r="U4" i="4"/>
  <c r="V4" i="4"/>
  <c r="Y4" i="4"/>
  <c r="Z4" i="4"/>
  <c r="B5" i="4"/>
  <c r="C5" i="4"/>
  <c r="D5" i="4"/>
  <c r="E5" i="4"/>
  <c r="F5" i="4"/>
  <c r="I5" i="4"/>
  <c r="J5" i="4"/>
  <c r="L5" i="4" s="1"/>
  <c r="K5" i="4"/>
  <c r="M5" i="4"/>
  <c r="N5" i="4"/>
  <c r="O5" i="4"/>
  <c r="P5" i="4"/>
  <c r="Q5" i="4"/>
  <c r="R5" i="4"/>
  <c r="S5" i="4"/>
  <c r="T5" i="4"/>
  <c r="U5" i="4"/>
  <c r="V5" i="4"/>
  <c r="Y5" i="4"/>
  <c r="Z5" i="4"/>
  <c r="B6" i="4"/>
  <c r="C6" i="4"/>
  <c r="E6" i="4" s="1"/>
  <c r="D6" i="4"/>
  <c r="F6" i="4"/>
  <c r="I6" i="4"/>
  <c r="J6" i="4"/>
  <c r="K6" i="4"/>
  <c r="L6" i="4"/>
  <c r="M6" i="4"/>
  <c r="N6" i="4"/>
  <c r="O6" i="4"/>
  <c r="P6" i="4"/>
  <c r="Q6" i="4"/>
  <c r="R6" i="4"/>
  <c r="S6" i="4"/>
  <c r="T6" i="4"/>
  <c r="U6" i="4"/>
  <c r="V6" i="4"/>
  <c r="Y6" i="4"/>
  <c r="Z6" i="4"/>
  <c r="B7" i="4"/>
  <c r="C7" i="4"/>
  <c r="D7" i="4"/>
  <c r="E7" i="4"/>
  <c r="F7" i="4"/>
  <c r="I7" i="4"/>
  <c r="J7" i="4"/>
  <c r="K7" i="4"/>
  <c r="L7" i="4"/>
  <c r="M7" i="4"/>
  <c r="N7" i="4"/>
  <c r="O7" i="4"/>
  <c r="P7" i="4"/>
  <c r="Q7" i="4"/>
  <c r="R7" i="4"/>
  <c r="S7" i="4"/>
  <c r="T7" i="4"/>
  <c r="U7" i="4"/>
  <c r="V7" i="4"/>
  <c r="Y7" i="4"/>
  <c r="Z7" i="4"/>
  <c r="B8" i="4"/>
  <c r="C8" i="4"/>
  <c r="D8" i="4"/>
  <c r="E8" i="4"/>
  <c r="F8" i="4"/>
  <c r="I8" i="4"/>
  <c r="J8" i="4"/>
  <c r="L8" i="4" s="1"/>
  <c r="K8" i="4"/>
  <c r="M8" i="4"/>
  <c r="N8" i="4"/>
  <c r="O8" i="4"/>
  <c r="P8" i="4"/>
  <c r="Q8" i="4"/>
  <c r="R8" i="4"/>
  <c r="S8" i="4"/>
  <c r="T8" i="4"/>
  <c r="U8" i="4"/>
  <c r="V8" i="4"/>
  <c r="Y8" i="4"/>
  <c r="Z8" i="4"/>
  <c r="B9" i="4"/>
  <c r="C9" i="4"/>
  <c r="E9" i="4" s="1"/>
  <c r="D9" i="4"/>
  <c r="F9" i="4"/>
  <c r="I9" i="4"/>
  <c r="J9" i="4"/>
  <c r="K9" i="4"/>
  <c r="L9" i="4"/>
  <c r="M9" i="4"/>
  <c r="N9" i="4"/>
  <c r="O9" i="4"/>
  <c r="P9" i="4"/>
  <c r="Q9" i="4"/>
  <c r="R9" i="4"/>
  <c r="S9" i="4"/>
  <c r="T9" i="4"/>
  <c r="U9" i="4"/>
  <c r="V9" i="4"/>
  <c r="Y9" i="4"/>
  <c r="Z9" i="4"/>
  <c r="B10" i="4"/>
  <c r="C10" i="4"/>
  <c r="D10" i="4"/>
  <c r="E10" i="4"/>
  <c r="F10" i="4"/>
  <c r="I10" i="4"/>
  <c r="J10" i="4"/>
  <c r="K10" i="4"/>
  <c r="L10" i="4"/>
  <c r="M10" i="4"/>
  <c r="N10" i="4"/>
  <c r="O10" i="4"/>
  <c r="P10" i="4"/>
  <c r="Q10" i="4"/>
  <c r="R10" i="4"/>
  <c r="S10" i="4"/>
  <c r="T10" i="4"/>
  <c r="U10" i="4"/>
  <c r="V10" i="4"/>
  <c r="Y10" i="4"/>
  <c r="Z10" i="4"/>
  <c r="B11" i="4"/>
  <c r="C11" i="4"/>
  <c r="D11" i="4"/>
  <c r="E11" i="4"/>
  <c r="F11" i="4"/>
  <c r="I11" i="4"/>
  <c r="J11" i="4"/>
  <c r="L11" i="4" s="1"/>
  <c r="K11" i="4"/>
  <c r="M11" i="4"/>
  <c r="N11" i="4"/>
  <c r="O11" i="4"/>
  <c r="P11" i="4"/>
  <c r="Q11" i="4"/>
  <c r="R11" i="4"/>
  <c r="S11" i="4"/>
  <c r="T11" i="4"/>
  <c r="U11" i="4"/>
  <c r="V11" i="4"/>
  <c r="Y11" i="4"/>
  <c r="Z11" i="4"/>
  <c r="B12" i="4"/>
  <c r="C12" i="4"/>
  <c r="E12" i="4" s="1"/>
  <c r="D12" i="4"/>
  <c r="F12" i="4"/>
  <c r="I12" i="4"/>
  <c r="J12" i="4"/>
  <c r="K12" i="4"/>
  <c r="L12" i="4"/>
  <c r="M12" i="4"/>
  <c r="N12" i="4"/>
  <c r="O12" i="4"/>
  <c r="P12" i="4"/>
  <c r="Q12" i="4"/>
  <c r="R12" i="4"/>
  <c r="S12" i="4"/>
  <c r="T12" i="4"/>
  <c r="U12" i="4"/>
  <c r="V12" i="4"/>
  <c r="Y12" i="4"/>
  <c r="Z12" i="4"/>
  <c r="B13" i="4"/>
  <c r="C13" i="4"/>
  <c r="D13" i="4"/>
  <c r="E13" i="4"/>
  <c r="F13" i="4"/>
  <c r="I13" i="4"/>
  <c r="J13" i="4"/>
  <c r="L13" i="4" s="1"/>
  <c r="K13" i="4"/>
  <c r="M13" i="4"/>
  <c r="N13" i="4"/>
  <c r="O13" i="4"/>
  <c r="P13" i="4"/>
  <c r="Q13" i="4"/>
  <c r="R13" i="4"/>
  <c r="S13" i="4"/>
  <c r="T13" i="4"/>
  <c r="U13" i="4"/>
  <c r="V13" i="4"/>
  <c r="Y13" i="4"/>
  <c r="Z13" i="4"/>
  <c r="B14" i="4"/>
  <c r="C14" i="4"/>
  <c r="E14" i="4" s="1"/>
  <c r="D14" i="4"/>
  <c r="F14" i="4"/>
  <c r="I14" i="4"/>
  <c r="J14" i="4"/>
  <c r="K14" i="4"/>
  <c r="L14" i="4"/>
  <c r="M14" i="4"/>
  <c r="N14" i="4"/>
  <c r="O14" i="4"/>
  <c r="P14" i="4"/>
  <c r="Q14" i="4"/>
  <c r="R14" i="4"/>
  <c r="S14" i="4"/>
  <c r="T14" i="4"/>
  <c r="U14" i="4"/>
  <c r="V14" i="4"/>
  <c r="Y14" i="4"/>
  <c r="Z14" i="4"/>
  <c r="B15" i="4"/>
  <c r="C15" i="4"/>
  <c r="D15" i="4"/>
  <c r="E15" i="4"/>
  <c r="F15" i="4"/>
  <c r="I15" i="4"/>
  <c r="J15" i="4"/>
  <c r="L15" i="4" s="1"/>
  <c r="K15" i="4"/>
  <c r="M15" i="4"/>
  <c r="N15" i="4"/>
  <c r="O15" i="4"/>
  <c r="P15" i="4"/>
  <c r="Q15" i="4"/>
  <c r="R15" i="4"/>
  <c r="S15" i="4"/>
  <c r="T15" i="4"/>
  <c r="U15" i="4"/>
  <c r="V15" i="4"/>
  <c r="Y15" i="4"/>
  <c r="Z15" i="4"/>
  <c r="B16" i="4"/>
  <c r="C16" i="4"/>
  <c r="D16" i="4"/>
  <c r="E16" i="4"/>
  <c r="F16" i="4"/>
  <c r="I16" i="4"/>
  <c r="J16" i="4"/>
  <c r="L16" i="4" s="1"/>
  <c r="K16" i="4"/>
  <c r="M16" i="4"/>
  <c r="N16" i="4"/>
  <c r="O16" i="4"/>
  <c r="P16" i="4"/>
  <c r="Q16" i="4"/>
  <c r="R16" i="4"/>
  <c r="S16" i="4"/>
  <c r="T16" i="4"/>
  <c r="U16" i="4"/>
  <c r="V16" i="4"/>
  <c r="Y16" i="4"/>
  <c r="Z16" i="4"/>
  <c r="AU2" i="4" l="1"/>
  <c r="AT2" i="4"/>
  <c r="B13" i="5" l="1"/>
  <c r="C13" i="5"/>
  <c r="E13" i="5" s="1"/>
  <c r="D13" i="5"/>
  <c r="F13" i="5" s="1"/>
  <c r="I13" i="5"/>
  <c r="J13" i="5"/>
  <c r="K13" i="5"/>
  <c r="L13" i="5"/>
  <c r="M13" i="5"/>
  <c r="N13" i="5"/>
  <c r="O13" i="5"/>
  <c r="T13" i="5"/>
  <c r="W13" i="5"/>
  <c r="X13" i="5"/>
  <c r="Y13" i="5"/>
  <c r="AB13" i="5"/>
  <c r="AC13" i="5"/>
  <c r="AD13" i="5"/>
  <c r="B14" i="5"/>
  <c r="C14" i="5"/>
  <c r="G14" i="5" s="1"/>
  <c r="D14" i="5"/>
  <c r="F14" i="5" s="1"/>
  <c r="H14" i="5"/>
  <c r="I14" i="5"/>
  <c r="J14" i="5"/>
  <c r="K14" i="5"/>
  <c r="L14" i="5"/>
  <c r="M14" i="5"/>
  <c r="N14" i="5"/>
  <c r="O14" i="5"/>
  <c r="T14" i="5"/>
  <c r="W14" i="5"/>
  <c r="X14" i="5"/>
  <c r="Y14" i="5"/>
  <c r="AB14" i="5"/>
  <c r="AC14" i="5"/>
  <c r="AD14" i="5"/>
  <c r="B15" i="5"/>
  <c r="C15" i="5"/>
  <c r="E15" i="5" s="1"/>
  <c r="D15" i="5"/>
  <c r="H15" i="5" s="1"/>
  <c r="I15" i="5"/>
  <c r="J15" i="5"/>
  <c r="K15" i="5"/>
  <c r="L15" i="5"/>
  <c r="M15" i="5"/>
  <c r="N15" i="5"/>
  <c r="O15" i="5"/>
  <c r="T15" i="5"/>
  <c r="W15" i="5"/>
  <c r="X15" i="5"/>
  <c r="Y15" i="5"/>
  <c r="AB15" i="5"/>
  <c r="AC15" i="5"/>
  <c r="AD15" i="5"/>
  <c r="B16" i="5"/>
  <c r="C16" i="5"/>
  <c r="G16" i="5" s="1"/>
  <c r="D16" i="5"/>
  <c r="H16" i="5" s="1"/>
  <c r="E16" i="5"/>
  <c r="I16" i="5"/>
  <c r="J16" i="5"/>
  <c r="K16" i="5"/>
  <c r="L16" i="5"/>
  <c r="M16" i="5"/>
  <c r="N16" i="5"/>
  <c r="O16" i="5"/>
  <c r="T16" i="5"/>
  <c r="W16" i="5"/>
  <c r="X16" i="5"/>
  <c r="Y16" i="5"/>
  <c r="AB16" i="5"/>
  <c r="AC16" i="5"/>
  <c r="AD16" i="5"/>
  <c r="B17" i="5"/>
  <c r="C17" i="5"/>
  <c r="E17" i="5" s="1"/>
  <c r="D17" i="5"/>
  <c r="F17" i="5" s="1"/>
  <c r="G17" i="5"/>
  <c r="H17" i="5"/>
  <c r="I17" i="5"/>
  <c r="J17" i="5"/>
  <c r="K17" i="5"/>
  <c r="L17" i="5"/>
  <c r="M17" i="5"/>
  <c r="N17" i="5"/>
  <c r="O17" i="5"/>
  <c r="T17" i="5"/>
  <c r="W17" i="5"/>
  <c r="X17" i="5"/>
  <c r="Y17" i="5"/>
  <c r="AB17" i="5"/>
  <c r="AC17" i="5"/>
  <c r="AD17" i="5"/>
  <c r="A18" i="5"/>
  <c r="V18" i="5" s="1"/>
  <c r="U18" i="5" s="1"/>
  <c r="B18" i="5"/>
  <c r="C18" i="5"/>
  <c r="D18" i="5"/>
  <c r="E18" i="5"/>
  <c r="F18" i="5"/>
  <c r="G18" i="5"/>
  <c r="H18" i="5"/>
  <c r="I18" i="5"/>
  <c r="J18" i="5"/>
  <c r="K18" i="5"/>
  <c r="L18" i="5"/>
  <c r="M18" i="5"/>
  <c r="N18" i="5"/>
  <c r="O18" i="5"/>
  <c r="T18" i="5"/>
  <c r="W18" i="5"/>
  <c r="X18" i="5"/>
  <c r="Y18" i="5"/>
  <c r="AA18" i="5"/>
  <c r="Z18" i="5" s="1"/>
  <c r="AB18" i="5"/>
  <c r="AC18" i="5"/>
  <c r="AD18" i="5"/>
  <c r="AT18" i="5"/>
  <c r="B17" i="4"/>
  <c r="C17" i="4"/>
  <c r="D17" i="4"/>
  <c r="E17" i="4"/>
  <c r="F17" i="4"/>
  <c r="I17" i="4"/>
  <c r="J17" i="4"/>
  <c r="L17" i="4" s="1"/>
  <c r="K17" i="4"/>
  <c r="M17" i="4"/>
  <c r="N17" i="4"/>
  <c r="O17" i="4"/>
  <c r="P17" i="4"/>
  <c r="Q17" i="4"/>
  <c r="R17" i="4"/>
  <c r="S17" i="4"/>
  <c r="T17" i="4"/>
  <c r="U17" i="4"/>
  <c r="V17" i="4"/>
  <c r="Y17" i="4"/>
  <c r="Z17" i="4"/>
  <c r="AP17" i="4"/>
  <c r="AQ17" i="4"/>
  <c r="AP12" i="4"/>
  <c r="AQ12" i="4"/>
  <c r="AP13" i="4"/>
  <c r="AQ13" i="4"/>
  <c r="AP14" i="4"/>
  <c r="AQ14" i="4"/>
  <c r="AP15" i="4"/>
  <c r="AQ15" i="4"/>
  <c r="AP16" i="4"/>
  <c r="AQ16" i="4"/>
  <c r="AA21" i="2"/>
  <c r="Z21" i="2"/>
  <c r="AA20" i="2"/>
  <c r="Z20" i="2"/>
  <c r="AA19" i="2"/>
  <c r="Z19" i="2"/>
  <c r="AA18" i="2"/>
  <c r="Z18" i="2"/>
  <c r="AA17" i="2"/>
  <c r="Z17" i="2"/>
  <c r="F16" i="5" l="1"/>
  <c r="E14" i="5"/>
  <c r="G13" i="5"/>
  <c r="H13" i="5"/>
  <c r="G15" i="5"/>
  <c r="F15" i="5"/>
  <c r="N2" i="4"/>
  <c r="M2" i="4"/>
  <c r="X149" i="6" l="1"/>
  <c r="W149" i="6"/>
  <c r="R2" i="2"/>
  <c r="AV2" i="4" l="1"/>
  <c r="Z2" i="4"/>
  <c r="F2" i="4" l="1"/>
  <c r="P1" i="2"/>
  <c r="P18" i="5" s="1"/>
  <c r="R18" i="5" l="1"/>
  <c r="Q18" i="5"/>
  <c r="AP3" i="4"/>
  <c r="AQ3" i="4"/>
  <c r="AP4" i="4"/>
  <c r="AQ4" i="4"/>
  <c r="AP5" i="4"/>
  <c r="AQ5" i="4"/>
  <c r="AP6" i="4"/>
  <c r="AQ6" i="4"/>
  <c r="AP7" i="4"/>
  <c r="AQ7" i="4"/>
  <c r="AP8" i="4"/>
  <c r="AQ8" i="4"/>
  <c r="AP9" i="4"/>
  <c r="AQ9" i="4"/>
  <c r="AP10" i="4"/>
  <c r="AQ10" i="4"/>
  <c r="AP11" i="4"/>
  <c r="AQ11" i="4"/>
  <c r="V2" i="4"/>
  <c r="T2" i="4"/>
  <c r="R2" i="4"/>
  <c r="Q2" i="4"/>
  <c r="P2" i="4"/>
  <c r="K2" i="4"/>
  <c r="I2" i="4"/>
  <c r="Z8" i="2" l="1"/>
  <c r="AA8" i="2"/>
  <c r="Z9" i="2"/>
  <c r="AA9" i="2"/>
  <c r="Z10" i="2"/>
  <c r="AA10" i="2"/>
  <c r="Z11" i="2"/>
  <c r="AA11" i="2"/>
  <c r="Z12" i="2"/>
  <c r="AA12" i="2"/>
  <c r="Z13" i="2"/>
  <c r="AA13" i="2"/>
  <c r="Z14" i="2"/>
  <c r="AA14" i="2"/>
  <c r="Z15" i="2"/>
  <c r="AA15" i="2"/>
  <c r="Z16" i="2"/>
  <c r="AA16" i="2"/>
  <c r="AA7" i="2" l="1"/>
  <c r="Z7" i="2"/>
  <c r="BL2" i="4" l="1"/>
  <c r="BK2" i="4"/>
  <c r="BJ2" i="4"/>
  <c r="BI2" i="4"/>
  <c r="BH2" i="4"/>
  <c r="BG2" i="4"/>
  <c r="BF2" i="4"/>
  <c r="BE2" i="4"/>
  <c r="BC2" i="4"/>
  <c r="BB2" i="4"/>
  <c r="BA2" i="4"/>
  <c r="AZ2" i="4"/>
  <c r="AY2" i="4"/>
  <c r="AX2" i="4"/>
  <c r="AW2" i="4"/>
  <c r="AQ2" i="4"/>
  <c r="AP2" i="4"/>
  <c r="S2" i="4"/>
  <c r="O2" i="4"/>
  <c r="J2" i="4"/>
  <c r="L2" i="4" s="1"/>
  <c r="C2" i="4" l="1"/>
  <c r="B2" i="4"/>
  <c r="A7" i="2" l="1"/>
  <c r="B4" i="5"/>
  <c r="B5" i="5"/>
  <c r="B6" i="5"/>
  <c r="B7" i="5"/>
  <c r="B8" i="5"/>
  <c r="B9" i="5"/>
  <c r="B10" i="5"/>
  <c r="B11" i="5"/>
  <c r="B12" i="5"/>
  <c r="K4" i="5"/>
  <c r="K5" i="5"/>
  <c r="K6" i="5"/>
  <c r="K7" i="5"/>
  <c r="K8" i="5"/>
  <c r="K9" i="5"/>
  <c r="K10" i="5"/>
  <c r="K11" i="5"/>
  <c r="K12" i="5"/>
  <c r="K3" i="5"/>
  <c r="AB4" i="5"/>
  <c r="AC4" i="5"/>
  <c r="AD4" i="5"/>
  <c r="AB5" i="5"/>
  <c r="AC5" i="5"/>
  <c r="AD5" i="5"/>
  <c r="AB6" i="5"/>
  <c r="AC6" i="5"/>
  <c r="AD6" i="5"/>
  <c r="AB7" i="5"/>
  <c r="AC7" i="5"/>
  <c r="AD7" i="5"/>
  <c r="AB8" i="5"/>
  <c r="AC8" i="5"/>
  <c r="AD8" i="5"/>
  <c r="AB9" i="5"/>
  <c r="AC9" i="5"/>
  <c r="AD9" i="5"/>
  <c r="AB10" i="5"/>
  <c r="AC10" i="5"/>
  <c r="AD10" i="5"/>
  <c r="AB11" i="5"/>
  <c r="AC11" i="5"/>
  <c r="AD11" i="5"/>
  <c r="AB12" i="5"/>
  <c r="AC12" i="5"/>
  <c r="AD12" i="5"/>
  <c r="AD3" i="5"/>
  <c r="AC3" i="5"/>
  <c r="AB3" i="5"/>
  <c r="Y4" i="5"/>
  <c r="Y5" i="5"/>
  <c r="Y6" i="5"/>
  <c r="Y7" i="5"/>
  <c r="Y8" i="5"/>
  <c r="Y9" i="5"/>
  <c r="Y10" i="5"/>
  <c r="Y11" i="5"/>
  <c r="Y12" i="5"/>
  <c r="Y3" i="5"/>
  <c r="X4" i="5"/>
  <c r="X5" i="5"/>
  <c r="X6" i="5"/>
  <c r="X7" i="5"/>
  <c r="X8" i="5"/>
  <c r="X9" i="5"/>
  <c r="X10" i="5"/>
  <c r="X11" i="5"/>
  <c r="X12" i="5"/>
  <c r="X3" i="5"/>
  <c r="W4" i="5"/>
  <c r="W5" i="5"/>
  <c r="W6" i="5"/>
  <c r="W7" i="5"/>
  <c r="W8" i="5"/>
  <c r="W9" i="5"/>
  <c r="W10" i="5"/>
  <c r="W11" i="5"/>
  <c r="W12" i="5"/>
  <c r="W3" i="5"/>
  <c r="T4" i="5"/>
  <c r="T5" i="5"/>
  <c r="T6" i="5"/>
  <c r="T7" i="5"/>
  <c r="T8" i="5"/>
  <c r="T9" i="5"/>
  <c r="T10" i="5"/>
  <c r="T11" i="5"/>
  <c r="T12" i="5"/>
  <c r="T3" i="5"/>
  <c r="O4" i="5"/>
  <c r="O5" i="5"/>
  <c r="O6" i="5"/>
  <c r="O7" i="5"/>
  <c r="O8" i="5"/>
  <c r="O9" i="5"/>
  <c r="O10" i="5"/>
  <c r="O11" i="5"/>
  <c r="O12" i="5"/>
  <c r="O3" i="5"/>
  <c r="N4" i="5"/>
  <c r="N5" i="5"/>
  <c r="N6" i="5"/>
  <c r="N7" i="5"/>
  <c r="N8" i="5"/>
  <c r="N9" i="5"/>
  <c r="N10" i="5"/>
  <c r="N11" i="5"/>
  <c r="N12" i="5"/>
  <c r="M4" i="5"/>
  <c r="M5" i="5"/>
  <c r="M6" i="5"/>
  <c r="M7" i="5"/>
  <c r="M8" i="5"/>
  <c r="M9" i="5"/>
  <c r="M10" i="5"/>
  <c r="M11" i="5"/>
  <c r="M12" i="5"/>
  <c r="M3" i="5"/>
  <c r="N3" i="5"/>
  <c r="L4" i="5"/>
  <c r="L5" i="5"/>
  <c r="L6" i="5"/>
  <c r="L7" i="5"/>
  <c r="L8" i="5"/>
  <c r="L9" i="5"/>
  <c r="L10" i="5"/>
  <c r="L11" i="5"/>
  <c r="L12" i="5"/>
  <c r="L3" i="5"/>
  <c r="I4" i="5"/>
  <c r="J4" i="5"/>
  <c r="I5" i="5"/>
  <c r="J5" i="5"/>
  <c r="I6" i="5"/>
  <c r="J6" i="5"/>
  <c r="I7" i="5"/>
  <c r="J7" i="5"/>
  <c r="I8" i="5"/>
  <c r="J8" i="5"/>
  <c r="I9" i="5"/>
  <c r="J9" i="5"/>
  <c r="I10" i="5"/>
  <c r="J10" i="5"/>
  <c r="I11" i="5"/>
  <c r="J11" i="5"/>
  <c r="I12" i="5"/>
  <c r="J12" i="5"/>
  <c r="D4" i="5"/>
  <c r="F4" i="5" s="1"/>
  <c r="D5" i="5"/>
  <c r="H5" i="5" s="1"/>
  <c r="D6" i="5"/>
  <c r="H6" i="5" s="1"/>
  <c r="D7" i="5"/>
  <c r="F7" i="5" s="1"/>
  <c r="D8" i="5"/>
  <c r="H8" i="5" s="1"/>
  <c r="D9" i="5"/>
  <c r="F9" i="5" s="1"/>
  <c r="D10" i="5"/>
  <c r="F10" i="5" s="1"/>
  <c r="D11" i="5"/>
  <c r="H11" i="5" s="1"/>
  <c r="D12" i="5"/>
  <c r="F12" i="5" s="1"/>
  <c r="C4" i="5"/>
  <c r="G4" i="5" s="1"/>
  <c r="C5" i="5"/>
  <c r="E5" i="5" s="1"/>
  <c r="C6" i="5"/>
  <c r="E6" i="5" s="1"/>
  <c r="C7" i="5"/>
  <c r="E7" i="5" s="1"/>
  <c r="C8" i="5"/>
  <c r="G8" i="5" s="1"/>
  <c r="C9" i="5"/>
  <c r="E9" i="5" s="1"/>
  <c r="C10" i="5"/>
  <c r="E10" i="5" s="1"/>
  <c r="C11" i="5"/>
  <c r="E11" i="5" s="1"/>
  <c r="C12" i="5"/>
  <c r="E12" i="5" s="1"/>
  <c r="J3" i="5"/>
  <c r="I3" i="5"/>
  <c r="B3" i="5"/>
  <c r="D3" i="5"/>
  <c r="H3" i="5" s="1"/>
  <c r="C3" i="5"/>
  <c r="G10" i="5" l="1"/>
  <c r="G11" i="5"/>
  <c r="H12" i="5"/>
  <c r="H9" i="5"/>
  <c r="E8" i="5"/>
  <c r="G6" i="5"/>
  <c r="A8" i="2"/>
  <c r="D2" i="4"/>
  <c r="E2" i="4" s="1"/>
  <c r="G5" i="5"/>
  <c r="E4" i="5"/>
  <c r="F5" i="5"/>
  <c r="G12" i="5"/>
  <c r="G9" i="5"/>
  <c r="F11" i="5"/>
  <c r="F8" i="5"/>
  <c r="H4" i="5"/>
  <c r="F6" i="5"/>
  <c r="H7" i="5"/>
  <c r="G7" i="5"/>
  <c r="H10" i="5"/>
  <c r="F3" i="5"/>
  <c r="E3" i="5"/>
  <c r="G3" i="5"/>
  <c r="A3" i="5"/>
  <c r="A9" i="2" l="1"/>
  <c r="A4" i="5"/>
  <c r="AT3" i="5"/>
  <c r="P3" i="5"/>
  <c r="AA3" i="5"/>
  <c r="V3" i="5"/>
  <c r="U3" i="5" l="1"/>
  <c r="U2" i="4" s="1"/>
  <c r="AR2" i="4"/>
  <c r="Z3" i="5"/>
  <c r="Y2" i="4" s="1"/>
  <c r="AS2" i="4"/>
  <c r="A10" i="2"/>
  <c r="A5" i="5"/>
  <c r="AA4" i="5"/>
  <c r="AS3" i="4" s="1"/>
  <c r="A11" i="2"/>
  <c r="A7" i="5" s="1"/>
  <c r="V4" i="5"/>
  <c r="AR3" i="4" s="1"/>
  <c r="AT4" i="5"/>
  <c r="P4" i="5"/>
  <c r="Q4" i="5" s="1"/>
  <c r="R3" i="5"/>
  <c r="Q3" i="5"/>
  <c r="A6" i="5" l="1"/>
  <c r="V5" i="5"/>
  <c r="AT5" i="5"/>
  <c r="P5" i="5"/>
  <c r="Q5" i="5" s="1"/>
  <c r="AA5" i="5"/>
  <c r="A12" i="2"/>
  <c r="Z4" i="5"/>
  <c r="U4" i="5"/>
  <c r="R4" i="5"/>
  <c r="AT7" i="5"/>
  <c r="P7" i="5"/>
  <c r="AT6" i="5"/>
  <c r="P6" i="5"/>
  <c r="AA6" i="5"/>
  <c r="V6" i="5"/>
  <c r="A13" i="2"/>
  <c r="V7" i="5"/>
  <c r="AR6" i="4" s="1"/>
  <c r="AA7" i="5"/>
  <c r="Z6" i="5" l="1"/>
  <c r="AS5" i="4"/>
  <c r="AR4" i="4"/>
  <c r="Z7" i="5"/>
  <c r="AS6" i="4"/>
  <c r="AS4" i="4"/>
  <c r="U6" i="5"/>
  <c r="AR5" i="4"/>
  <c r="Z5" i="5"/>
  <c r="A8" i="5"/>
  <c r="P8" i="5" s="1"/>
  <c r="R5" i="5"/>
  <c r="U5" i="5"/>
  <c r="U7" i="5"/>
  <c r="Q6" i="5"/>
  <c r="R6" i="5"/>
  <c r="R7" i="5"/>
  <c r="Q7" i="5"/>
  <c r="A9" i="5"/>
  <c r="A14" i="2"/>
  <c r="AA8" i="5" l="1"/>
  <c r="AS7" i="4" s="1"/>
  <c r="V8" i="5"/>
  <c r="AT8" i="5"/>
  <c r="AT9" i="5"/>
  <c r="P9" i="5"/>
  <c r="R8" i="5"/>
  <c r="Q8" i="5"/>
  <c r="A15" i="2"/>
  <c r="A10" i="5"/>
  <c r="A16" i="2"/>
  <c r="AA9" i="5"/>
  <c r="V9" i="5"/>
  <c r="AR8" i="4" l="1"/>
  <c r="U8" i="5"/>
  <c r="AR7" i="4"/>
  <c r="AS8" i="4"/>
  <c r="Z8" i="5"/>
  <c r="A17" i="2"/>
  <c r="A12" i="5"/>
  <c r="AT12" i="5" s="1"/>
  <c r="AT10" i="5"/>
  <c r="P10" i="5"/>
  <c r="Q9" i="5"/>
  <c r="R9" i="5"/>
  <c r="A11" i="5"/>
  <c r="U9" i="5"/>
  <c r="AA10" i="5"/>
  <c r="V10" i="5"/>
  <c r="Z9" i="5"/>
  <c r="U10" i="5" l="1"/>
  <c r="AR9" i="4"/>
  <c r="Z10" i="5"/>
  <c r="AS9" i="4"/>
  <c r="A19" i="2"/>
  <c r="A13" i="5"/>
  <c r="A18" i="2"/>
  <c r="V12" i="5"/>
  <c r="P12" i="5"/>
  <c r="R12" i="5" s="1"/>
  <c r="AA12" i="5"/>
  <c r="Q10" i="5"/>
  <c r="R10" i="5"/>
  <c r="AT11" i="5"/>
  <c r="P11" i="5"/>
  <c r="V11" i="5"/>
  <c r="AA11" i="5"/>
  <c r="AR10" i="4" l="1"/>
  <c r="AS10" i="4"/>
  <c r="Z12" i="5"/>
  <c r="AS11" i="4"/>
  <c r="U12" i="5"/>
  <c r="AR11" i="4"/>
  <c r="A15" i="5"/>
  <c r="A20" i="2"/>
  <c r="A14" i="5"/>
  <c r="P13" i="5"/>
  <c r="V13" i="5"/>
  <c r="AA13" i="5"/>
  <c r="AT13" i="5"/>
  <c r="Q12" i="5"/>
  <c r="Q11" i="5"/>
  <c r="R11" i="5"/>
  <c r="U11" i="5"/>
  <c r="Z11" i="5"/>
  <c r="Z13" i="5" l="1"/>
  <c r="AS12" i="4"/>
  <c r="U13" i="5"/>
  <c r="AR12" i="4"/>
  <c r="Q13" i="5"/>
  <c r="R13" i="5"/>
  <c r="AT14" i="5"/>
  <c r="AA14" i="5"/>
  <c r="V14" i="5"/>
  <c r="P14" i="5"/>
  <c r="A16" i="5"/>
  <c r="A21" i="2"/>
  <c r="H22" i="3" s="1"/>
  <c r="V15" i="5"/>
  <c r="AA15" i="5"/>
  <c r="P15" i="5"/>
  <c r="AT15" i="5"/>
  <c r="H32" i="3"/>
  <c r="H59" i="3"/>
  <c r="H64" i="3"/>
  <c r="H62" i="3"/>
  <c r="H61" i="3"/>
  <c r="H47" i="3"/>
  <c r="H54" i="3"/>
  <c r="H46" i="3"/>
  <c r="H39" i="3"/>
  <c r="H53" i="3"/>
  <c r="H48" i="3"/>
  <c r="H38" i="3"/>
  <c r="H36" i="3"/>
  <c r="H41" i="3"/>
  <c r="H66" i="3"/>
  <c r="H63" i="3"/>
  <c r="H40" i="3"/>
  <c r="H60" i="3"/>
  <c r="H52" i="3"/>
  <c r="H45" i="3"/>
  <c r="H51" i="3"/>
  <c r="H50" i="3"/>
  <c r="H33" i="3"/>
  <c r="H58" i="3"/>
  <c r="H44" i="3"/>
  <c r="H37" i="3"/>
  <c r="H43" i="3"/>
  <c r="H49" i="3"/>
  <c r="H55" i="3"/>
  <c r="H34" i="3"/>
  <c r="H57" i="3"/>
  <c r="H65" i="3"/>
  <c r="H35" i="3"/>
  <c r="H56" i="3"/>
  <c r="H42" i="3"/>
  <c r="Z14" i="5" l="1"/>
  <c r="AS13" i="4"/>
  <c r="U15" i="5"/>
  <c r="AR14" i="4"/>
  <c r="D23" i="3"/>
  <c r="H18" i="3"/>
  <c r="H17" i="3"/>
  <c r="H21" i="3"/>
  <c r="H19" i="3"/>
  <c r="H23" i="3"/>
  <c r="H28" i="3"/>
  <c r="H20" i="3"/>
  <c r="Z15" i="5"/>
  <c r="AS14" i="4"/>
  <c r="L26" i="3"/>
  <c r="U14" i="5"/>
  <c r="AR13" i="4"/>
  <c r="H25" i="3"/>
  <c r="J29" i="3"/>
  <c r="Q14" i="5"/>
  <c r="R14" i="5"/>
  <c r="Q15" i="5"/>
  <c r="R15" i="5"/>
  <c r="A17" i="5"/>
  <c r="G22" i="3" s="1"/>
  <c r="H24" i="3"/>
  <c r="H29" i="3"/>
  <c r="H30" i="3"/>
  <c r="H27" i="3"/>
  <c r="H31" i="3"/>
  <c r="H26" i="3"/>
  <c r="P16" i="5"/>
  <c r="AA16" i="5"/>
  <c r="AT16" i="5"/>
  <c r="V16" i="5"/>
  <c r="D51" i="3"/>
  <c r="L38" i="3"/>
  <c r="I61" i="3"/>
  <c r="G48" i="3"/>
  <c r="C33" i="3"/>
  <c r="G63" i="3"/>
  <c r="G34" i="3"/>
  <c r="D49" i="3"/>
  <c r="C42" i="3"/>
  <c r="J60" i="3"/>
  <c r="I42" i="3"/>
  <c r="G61" i="3"/>
  <c r="C36" i="3"/>
  <c r="D54" i="3"/>
  <c r="G35" i="3"/>
  <c r="D32" i="3"/>
  <c r="D46" i="3"/>
  <c r="I37" i="3"/>
  <c r="J63" i="3"/>
  <c r="C35" i="3"/>
  <c r="I59" i="3"/>
  <c r="J59" i="3"/>
  <c r="I35" i="3"/>
  <c r="J37" i="3"/>
  <c r="D56" i="3"/>
  <c r="C46" i="3"/>
  <c r="D39" i="3"/>
  <c r="J53" i="3"/>
  <c r="D53" i="3"/>
  <c r="G36" i="3"/>
  <c r="I45" i="3"/>
  <c r="J49" i="3"/>
  <c r="I66" i="3"/>
  <c r="J36" i="3"/>
  <c r="L46" i="3"/>
  <c r="I41" i="3"/>
  <c r="C54" i="3"/>
  <c r="L33" i="3"/>
  <c r="L43" i="3"/>
  <c r="L56" i="3"/>
  <c r="C65" i="3"/>
  <c r="J34" i="3"/>
  <c r="I64" i="3"/>
  <c r="D47" i="3"/>
  <c r="D43" i="3"/>
  <c r="L66" i="3"/>
  <c r="G49" i="3"/>
  <c r="G44" i="3"/>
  <c r="D42" i="3"/>
  <c r="J48" i="3"/>
  <c r="J57" i="3"/>
  <c r="D65" i="3"/>
  <c r="L45" i="3"/>
  <c r="C55" i="3"/>
  <c r="G43" i="3"/>
  <c r="C48" i="3"/>
  <c r="J47" i="3"/>
  <c r="I57" i="3"/>
  <c r="L65" i="3"/>
  <c r="I51" i="3"/>
  <c r="L53" i="3"/>
  <c r="I44" i="3"/>
  <c r="C61" i="3"/>
  <c r="G55" i="3"/>
  <c r="G51" i="3"/>
  <c r="L42" i="3"/>
  <c r="I47" i="3"/>
  <c r="C38" i="3"/>
  <c r="D64" i="3"/>
  <c r="L37" i="3"/>
  <c r="C53" i="3"/>
  <c r="L48" i="3"/>
  <c r="G45" i="3"/>
  <c r="I36" i="3"/>
  <c r="G33" i="3"/>
  <c r="G39" i="3"/>
  <c r="G58" i="3"/>
  <c r="D38" i="3"/>
  <c r="D35" i="3"/>
  <c r="C47" i="3"/>
  <c r="J52" i="3"/>
  <c r="I46" i="3"/>
  <c r="G60" i="3"/>
  <c r="I40" i="3"/>
  <c r="D52" i="3"/>
  <c r="L34" i="3"/>
  <c r="D50" i="3"/>
  <c r="G54" i="3"/>
  <c r="D57" i="3"/>
  <c r="L47" i="3"/>
  <c r="L50" i="3"/>
  <c r="J35" i="3"/>
  <c r="L39" i="3"/>
  <c r="D55" i="3"/>
  <c r="D34" i="3"/>
  <c r="C40" i="3"/>
  <c r="C49" i="3"/>
  <c r="J32" i="3"/>
  <c r="L63" i="3"/>
  <c r="D59" i="3"/>
  <c r="L57" i="3"/>
  <c r="D44" i="3"/>
  <c r="J44" i="3"/>
  <c r="L51" i="3"/>
  <c r="L58" i="3"/>
  <c r="L55" i="3"/>
  <c r="D45" i="3"/>
  <c r="I33" i="3"/>
  <c r="C57" i="3"/>
  <c r="J58" i="3"/>
  <c r="J65" i="3"/>
  <c r="J61" i="3"/>
  <c r="J46" i="3"/>
  <c r="J54" i="3"/>
  <c r="G50" i="3"/>
  <c r="L44" i="3"/>
  <c r="G56" i="3"/>
  <c r="D58" i="3"/>
  <c r="D48" i="3"/>
  <c r="L61" i="3"/>
  <c r="I39" i="3"/>
  <c r="C66" i="3"/>
  <c r="G47" i="3"/>
  <c r="C58" i="3"/>
  <c r="I43" i="3"/>
  <c r="I63" i="3"/>
  <c r="C32" i="3"/>
  <c r="D37" i="3"/>
  <c r="I52" i="3"/>
  <c r="J40" i="3"/>
  <c r="L35" i="3"/>
  <c r="L59" i="3"/>
  <c r="J55" i="3"/>
  <c r="L49" i="3"/>
  <c r="L40" i="3"/>
  <c r="L36" i="3"/>
  <c r="D41" i="3"/>
  <c r="G57" i="3"/>
  <c r="C56" i="3"/>
  <c r="C45" i="3"/>
  <c r="C39" i="3"/>
  <c r="G66" i="3"/>
  <c r="L41" i="3"/>
  <c r="J42" i="3"/>
  <c r="J45" i="3"/>
  <c r="I34" i="3"/>
  <c r="G37" i="3"/>
  <c r="C51" i="3"/>
  <c r="D40" i="3"/>
  <c r="C52" i="3"/>
  <c r="J50" i="3"/>
  <c r="I50" i="3"/>
  <c r="C41" i="3"/>
  <c r="G59" i="3"/>
  <c r="I55" i="3"/>
  <c r="J51" i="3"/>
  <c r="I54" i="3"/>
  <c r="C44" i="3"/>
  <c r="D33" i="3"/>
  <c r="G64" i="3"/>
  <c r="C50" i="3"/>
  <c r="C60" i="3"/>
  <c r="L52" i="3"/>
  <c r="D66" i="3"/>
  <c r="C37" i="3"/>
  <c r="G42" i="3"/>
  <c r="J38" i="3"/>
  <c r="I60" i="3"/>
  <c r="I48" i="3"/>
  <c r="C62" i="3"/>
  <c r="G53" i="3"/>
  <c r="J41" i="3"/>
  <c r="L64" i="3"/>
  <c r="L54" i="3"/>
  <c r="J66" i="3"/>
  <c r="J56" i="3"/>
  <c r="J64" i="3"/>
  <c r="C59" i="3"/>
  <c r="I53" i="3"/>
  <c r="G38" i="3"/>
  <c r="C64" i="3"/>
  <c r="L62" i="3"/>
  <c r="L60" i="3"/>
  <c r="I65" i="3"/>
  <c r="G40" i="3"/>
  <c r="J33" i="3"/>
  <c r="I38" i="3"/>
  <c r="G62" i="3"/>
  <c r="I62" i="3"/>
  <c r="D63" i="3"/>
  <c r="D62" i="3"/>
  <c r="C43" i="3"/>
  <c r="J39" i="3"/>
  <c r="C34" i="3"/>
  <c r="C63" i="3"/>
  <c r="G46" i="3"/>
  <c r="J43" i="3"/>
  <c r="G52" i="3"/>
  <c r="I56" i="3"/>
  <c r="L32" i="3"/>
  <c r="G65" i="3"/>
  <c r="D36" i="3"/>
  <c r="G41" i="3"/>
  <c r="I49" i="3"/>
  <c r="D60" i="3"/>
  <c r="D61" i="3"/>
  <c r="J62" i="3"/>
  <c r="I32" i="3"/>
  <c r="I58" i="3"/>
  <c r="G32" i="3"/>
  <c r="L21" i="3" l="1"/>
  <c r="G23" i="3"/>
  <c r="G18" i="3"/>
  <c r="G19" i="3"/>
  <c r="J22" i="3"/>
  <c r="I19" i="3"/>
  <c r="C21" i="3"/>
  <c r="J25" i="3"/>
  <c r="I29" i="3"/>
  <c r="I23" i="3"/>
  <c r="J24" i="3"/>
  <c r="C20" i="3"/>
  <c r="L20" i="3"/>
  <c r="C28" i="3"/>
  <c r="D24" i="3"/>
  <c r="C23" i="3"/>
  <c r="U16" i="5"/>
  <c r="AR15" i="4"/>
  <c r="G20" i="3"/>
  <c r="Z16" i="5"/>
  <c r="AS15" i="4"/>
  <c r="D26" i="3"/>
  <c r="J20" i="3"/>
  <c r="J17" i="3"/>
  <c r="I24" i="3"/>
  <c r="C26" i="3"/>
  <c r="G26" i="3"/>
  <c r="J19" i="3"/>
  <c r="G24" i="3"/>
  <c r="C24" i="3"/>
  <c r="L18" i="3"/>
  <c r="J18" i="3"/>
  <c r="L25" i="3"/>
  <c r="L23" i="3"/>
  <c r="L22" i="3"/>
  <c r="D25" i="3"/>
  <c r="J23" i="3"/>
  <c r="J21" i="3"/>
  <c r="C29" i="3"/>
  <c r="I27" i="3"/>
  <c r="G25" i="3"/>
  <c r="G21" i="3"/>
  <c r="D22" i="3"/>
  <c r="I22" i="3"/>
  <c r="I25" i="3"/>
  <c r="G30" i="3"/>
  <c r="C19" i="3"/>
  <c r="C22" i="3"/>
  <c r="AA17" i="5"/>
  <c r="P17" i="5"/>
  <c r="V17" i="5"/>
  <c r="AT17" i="5"/>
  <c r="Q16" i="5"/>
  <c r="R16" i="5"/>
  <c r="I17" i="3" l="1"/>
  <c r="L19" i="3"/>
  <c r="C17" i="3"/>
  <c r="C18" i="3"/>
  <c r="D21" i="3"/>
  <c r="G17" i="3"/>
  <c r="D17" i="3"/>
  <c r="L17" i="3"/>
  <c r="I20" i="3"/>
  <c r="D20" i="3"/>
  <c r="I18" i="3"/>
  <c r="I21" i="3"/>
  <c r="D18" i="3"/>
  <c r="D19" i="3"/>
  <c r="U17" i="5"/>
  <c r="U37" i="5" s="1"/>
  <c r="T37" i="5" s="1"/>
  <c r="AR16" i="4"/>
  <c r="Z17" i="5"/>
  <c r="V38" i="5" s="1"/>
  <c r="AS16" i="4"/>
  <c r="V36" i="5"/>
  <c r="V30" i="5"/>
  <c r="V37" i="5"/>
  <c r="V31" i="5"/>
  <c r="V40" i="5"/>
  <c r="V28" i="5"/>
  <c r="V27" i="5"/>
  <c r="V35" i="5"/>
  <c r="V25" i="5"/>
  <c r="V29" i="5"/>
  <c r="V26" i="5"/>
  <c r="V32" i="5"/>
  <c r="V33" i="5"/>
  <c r="V34" i="5"/>
  <c r="V39" i="5"/>
  <c r="D29" i="3"/>
  <c r="I26" i="3"/>
  <c r="L28" i="3"/>
  <c r="I31" i="3"/>
  <c r="L29" i="3"/>
  <c r="J31" i="3"/>
  <c r="J27" i="3"/>
  <c r="C25" i="3"/>
  <c r="G31" i="3"/>
  <c r="L27" i="3"/>
  <c r="D27" i="3"/>
  <c r="L24" i="3"/>
  <c r="G29" i="3"/>
  <c r="C27" i="3"/>
  <c r="G27" i="3"/>
  <c r="D30" i="3"/>
  <c r="L30" i="3"/>
  <c r="C31" i="3"/>
  <c r="J30" i="3"/>
  <c r="J26" i="3"/>
  <c r="L31" i="3"/>
  <c r="C30" i="3"/>
  <c r="G28" i="3"/>
  <c r="I30" i="3"/>
  <c r="D28" i="3"/>
  <c r="I28" i="3"/>
  <c r="D31" i="3"/>
  <c r="J28" i="3"/>
  <c r="Q17" i="5"/>
  <c r="R17" i="5"/>
  <c r="U28" i="5" l="1"/>
  <c r="T28" i="5" s="1"/>
  <c r="U30" i="5"/>
  <c r="T30" i="5" s="1"/>
  <c r="U39" i="5"/>
  <c r="U34" i="5"/>
  <c r="T34" i="5" s="1"/>
  <c r="U36" i="5"/>
  <c r="T36" i="5" s="1"/>
  <c r="U29" i="5"/>
  <c r="T29" i="5" s="1"/>
  <c r="U38" i="5"/>
  <c r="T38" i="5" s="1"/>
  <c r="U32" i="5"/>
  <c r="T32" i="5" s="1"/>
  <c r="U26" i="5"/>
  <c r="T26" i="5" s="1"/>
  <c r="U25" i="5"/>
  <c r="T25" i="5" s="1"/>
  <c r="U27" i="5"/>
  <c r="U40" i="5"/>
  <c r="T40" i="5" s="1"/>
  <c r="U35" i="5"/>
  <c r="T35" i="5" s="1"/>
  <c r="U33" i="5"/>
  <c r="T33" i="5" s="1"/>
  <c r="U31" i="5"/>
  <c r="T31" i="5" s="1"/>
  <c r="T39" i="5"/>
  <c r="T27" i="5"/>
</calcChain>
</file>

<file path=xl/comments1.xml><?xml version="1.0" encoding="utf-8"?>
<comments xmlns="http://schemas.openxmlformats.org/spreadsheetml/2006/main">
  <authors>
    <author>setup</author>
  </authors>
  <commentList>
    <comment ref="E18" authorId="0" shapeId="0">
      <text>
        <r>
          <rPr>
            <sz val="9"/>
            <color indexed="81"/>
            <rFont val="ＭＳ Ｐゴシック"/>
            <family val="3"/>
            <charset val="128"/>
          </rPr>
          <t>数字の前に半角のアルファベットを入力する
ことができます。</t>
        </r>
      </text>
    </comment>
    <comment ref="F18" authorId="0" shapeId="0">
      <text>
        <r>
          <rPr>
            <sz val="9"/>
            <color indexed="81"/>
            <rFont val="ＭＳ Ｐゴシック"/>
            <family val="3"/>
            <charset val="128"/>
          </rPr>
          <t>競技会にエンｔリーしない選手は
姓名セルを空欄にして下さい。</t>
        </r>
      </text>
    </comment>
    <comment ref="K18" authorId="0" shapeId="0">
      <text>
        <r>
          <rPr>
            <sz val="9"/>
            <color indexed="81"/>
            <rFont val="ＭＳ Ｐゴシック"/>
            <family val="3"/>
            <charset val="128"/>
          </rPr>
          <t xml:space="preserve">未入力の場合、「一般」で集計されます。
</t>
        </r>
      </text>
    </comment>
    <comment ref="L18" authorId="0" shapeId="0">
      <text>
        <r>
          <rPr>
            <sz val="9"/>
            <color indexed="81"/>
            <rFont val="ＭＳ Ｐゴシック"/>
            <family val="3"/>
            <charset val="128"/>
          </rPr>
          <t>性別を入力しないと
競技が選択できません。</t>
        </r>
      </text>
    </comment>
    <comment ref="N18" authorId="0" shapeId="0">
      <text>
        <r>
          <rPr>
            <sz val="9"/>
            <color indexed="81"/>
            <rFont val="ＭＳ Ｐゴシック"/>
            <family val="3"/>
            <charset val="128"/>
          </rPr>
          <t>西暦(４桁)で入力して下さい。</t>
        </r>
      </text>
    </comment>
  </commentList>
</comments>
</file>

<file path=xl/comments2.xml><?xml version="1.0" encoding="utf-8"?>
<comments xmlns="http://schemas.openxmlformats.org/spreadsheetml/2006/main">
  <authors>
    <author>setup</author>
  </authors>
  <commentList>
    <comment ref="B3" authorId="0" shapeId="0">
      <text>
        <r>
          <rPr>
            <sz val="9"/>
            <color indexed="81"/>
            <rFont val="ＭＳ Ｐゴシック"/>
            <family val="3"/>
            <charset val="128"/>
          </rPr>
          <t>数字の前に半角のアルファベットを入力する
ことができます。</t>
        </r>
      </text>
    </comment>
    <comment ref="C3" authorId="0" shapeId="0">
      <text>
        <r>
          <rPr>
            <sz val="9"/>
            <color indexed="81"/>
            <rFont val="ＭＳ Ｐゴシック"/>
            <family val="3"/>
            <charset val="128"/>
          </rPr>
          <t>競技会にエンｔリーしない選手は
姓名セルを空欄にして下さい。</t>
        </r>
      </text>
    </comment>
    <comment ref="H3" authorId="0" shapeId="0">
      <text>
        <r>
          <rPr>
            <sz val="9"/>
            <color indexed="81"/>
            <rFont val="ＭＳ Ｐゴシック"/>
            <family val="3"/>
            <charset val="128"/>
          </rPr>
          <t xml:space="preserve">未入力の場合、「一般」で集計されます。
</t>
        </r>
      </text>
    </comment>
    <comment ref="I3" authorId="0" shapeId="0">
      <text>
        <r>
          <rPr>
            <sz val="9"/>
            <color indexed="81"/>
            <rFont val="ＭＳ Ｐゴシック"/>
            <family val="3"/>
            <charset val="128"/>
          </rPr>
          <t>性別を入力しないと
競技が選択できません。</t>
        </r>
      </text>
    </comment>
    <comment ref="K3" authorId="0" shapeId="0">
      <text>
        <r>
          <rPr>
            <sz val="9"/>
            <color indexed="81"/>
            <rFont val="ＭＳ Ｐゴシック"/>
            <family val="3"/>
            <charset val="128"/>
          </rPr>
          <t>西暦(４桁)で入力して下さい。</t>
        </r>
      </text>
    </comment>
  </commentList>
</comments>
</file>

<file path=xl/comments3.xml><?xml version="1.0" encoding="utf-8"?>
<comments xmlns="http://schemas.openxmlformats.org/spreadsheetml/2006/main">
  <authors>
    <author>JMⅦ</author>
    <author>JMⅤ</author>
  </authors>
  <commentList>
    <comment ref="B2" authorId="0" shapeId="0">
      <text>
        <r>
          <rPr>
            <sz val="9"/>
            <color indexed="81"/>
            <rFont val="ＭＳ Ｐゴシック"/>
            <family val="3"/>
            <charset val="128"/>
          </rPr>
          <t xml:space="preserve">
</t>
        </r>
      </text>
    </comment>
    <comment ref="L5" authorId="1" shapeId="0">
      <text>
        <r>
          <rPr>
            <b/>
            <sz val="11"/>
            <color indexed="39"/>
            <rFont val="ＭＳ Ｐ明朝"/>
            <family val="1"/>
            <charset val="128"/>
          </rPr>
          <t>プルダウンリストから
都道府県名を選択</t>
        </r>
      </text>
    </comment>
    <comment ref="P6" authorId="1"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<sst xmlns="http://schemas.openxmlformats.org/spreadsheetml/2006/main" count="572" uniqueCount="444">
  <si>
    <t>学年</t>
  </si>
  <si>
    <t>ﾌﾘｶﾞﾅ</t>
    <phoneticPr fontId="6"/>
  </si>
  <si>
    <t>性別</t>
    <rPh sb="0" eb="2">
      <t>セイベツ</t>
    </rPh>
    <phoneticPr fontId="6"/>
  </si>
  <si>
    <t>競技コード</t>
    <rPh sb="0" eb="2">
      <t>キョウギ</t>
    </rPh>
    <phoneticPr fontId="5"/>
  </si>
  <si>
    <t>競技名</t>
    <rPh sb="0" eb="2">
      <t>キョウギ</t>
    </rPh>
    <rPh sb="2" eb="3">
      <t>メイ</t>
    </rPh>
    <phoneticPr fontId="5"/>
  </si>
  <si>
    <t>生年</t>
    <rPh sb="0" eb="2">
      <t>セイネン</t>
    </rPh>
    <phoneticPr fontId="6"/>
  </si>
  <si>
    <t>月日</t>
    <rPh sb="0" eb="2">
      <t>ガッピ</t>
    </rPh>
    <phoneticPr fontId="6"/>
  </si>
  <si>
    <t>姓</t>
    <rPh sb="0" eb="1">
      <t>セイ</t>
    </rPh>
    <phoneticPr fontId="6"/>
  </si>
  <si>
    <t>名</t>
    <rPh sb="0" eb="1">
      <t>メイ</t>
    </rPh>
    <phoneticPr fontId="6"/>
  </si>
  <si>
    <t>競技者氏名</t>
    <rPh sb="0" eb="3">
      <t>キョウギシャ</t>
    </rPh>
    <rPh sb="3" eb="5">
      <t>シメイ</t>
    </rPh>
    <phoneticPr fontId="6"/>
  </si>
  <si>
    <t>ｾｲ</t>
    <phoneticPr fontId="6"/>
  </si>
  <si>
    <t>ﾒｲ</t>
    <phoneticPr fontId="6"/>
  </si>
  <si>
    <t>番号</t>
    <phoneticPr fontId="6"/>
  </si>
  <si>
    <t>ﾅﾝﾊﾞｰ</t>
    <phoneticPr fontId="6"/>
  </si>
  <si>
    <t>競技名（男子）</t>
    <rPh sb="0" eb="3">
      <t>キョウギメイ</t>
    </rPh>
    <rPh sb="4" eb="6">
      <t>ダンシ</t>
    </rPh>
    <phoneticPr fontId="6"/>
  </si>
  <si>
    <t>競技名（女子）</t>
    <rPh sb="0" eb="3">
      <t>キョウギメイ</t>
    </rPh>
    <rPh sb="4" eb="6">
      <t>ジョシ</t>
    </rPh>
    <phoneticPr fontId="6"/>
  </si>
  <si>
    <t>男</t>
  </si>
  <si>
    <t>所属地</t>
    <rPh sb="0" eb="2">
      <t>ショゾク</t>
    </rPh>
    <rPh sb="2" eb="3">
      <t>チ</t>
    </rPh>
    <phoneticPr fontId="6"/>
  </si>
  <si>
    <t>青　森</t>
  </si>
  <si>
    <t>山　形</t>
  </si>
  <si>
    <t>コード</t>
    <phoneticPr fontId="6"/>
  </si>
  <si>
    <t>種別</t>
    <rPh sb="0" eb="2">
      <t>シュベツ</t>
    </rPh>
    <phoneticPr fontId="6"/>
  </si>
  <si>
    <t>女</t>
  </si>
  <si>
    <t>所属正式名</t>
    <rPh sb="0" eb="2">
      <t>ショゾク</t>
    </rPh>
    <rPh sb="2" eb="4">
      <t>セイシキ</t>
    </rPh>
    <rPh sb="4" eb="5">
      <t>メイ</t>
    </rPh>
    <phoneticPr fontId="5"/>
  </si>
  <si>
    <t>JAAF ID</t>
    <phoneticPr fontId="6"/>
  </si>
  <si>
    <t>ｺﾊﾞﾔｼ</t>
    <phoneticPr fontId="6"/>
  </si>
  <si>
    <t>ﾀﾛｳ</t>
    <phoneticPr fontId="6"/>
  </si>
  <si>
    <t>0821</t>
    <phoneticPr fontId="6"/>
  </si>
  <si>
    <t>ｻﾄｳ</t>
    <phoneticPr fontId="6"/>
  </si>
  <si>
    <t>ﾊﾅｺ</t>
    <phoneticPr fontId="6"/>
  </si>
  <si>
    <t>1103</t>
    <phoneticPr fontId="6"/>
  </si>
  <si>
    <t>番号</t>
    <phoneticPr fontId="5"/>
  </si>
  <si>
    <t>ﾅﾝﾊﾞｰ</t>
    <phoneticPr fontId="5"/>
  </si>
  <si>
    <t>競技者氏名</t>
    <rPh sb="0" eb="3">
      <t>キョウギシャ</t>
    </rPh>
    <rPh sb="3" eb="5">
      <t>シメイ</t>
    </rPh>
    <phoneticPr fontId="5"/>
  </si>
  <si>
    <t>競技者正式名</t>
    <rPh sb="0" eb="3">
      <t>キョウギシャ</t>
    </rPh>
    <rPh sb="3" eb="5">
      <t>セイシキ</t>
    </rPh>
    <phoneticPr fontId="5"/>
  </si>
  <si>
    <t>競技者名略</t>
    <rPh sb="0" eb="3">
      <t>キョウギシャ</t>
    </rPh>
    <rPh sb="3" eb="4">
      <t>メイ</t>
    </rPh>
    <rPh sb="4" eb="5">
      <t>リャク</t>
    </rPh>
    <phoneticPr fontId="5"/>
  </si>
  <si>
    <t>ﾌﾘｶﾞﾅ</t>
    <phoneticPr fontId="5"/>
  </si>
  <si>
    <t>性別</t>
    <rPh sb="0" eb="2">
      <t>セイベツ</t>
    </rPh>
    <phoneticPr fontId="5"/>
  </si>
  <si>
    <t>生年</t>
    <rPh sb="0" eb="2">
      <t>セイネン</t>
    </rPh>
    <phoneticPr fontId="5"/>
  </si>
  <si>
    <t>月日</t>
    <rPh sb="0" eb="2">
      <t>ガッピ</t>
    </rPh>
    <phoneticPr fontId="5"/>
  </si>
  <si>
    <t>陸連コード</t>
    <rPh sb="0" eb="2">
      <t>リクレン</t>
    </rPh>
    <phoneticPr fontId="5"/>
  </si>
  <si>
    <t>所属コード</t>
    <rPh sb="0" eb="2">
      <t>ショゾク</t>
    </rPh>
    <phoneticPr fontId="5"/>
  </si>
  <si>
    <t>所属名</t>
    <rPh sb="0" eb="2">
      <t>ショゾク</t>
    </rPh>
    <rPh sb="2" eb="3">
      <t>メイ</t>
    </rPh>
    <phoneticPr fontId="5"/>
  </si>
  <si>
    <t>個人所属地</t>
    <rPh sb="0" eb="2">
      <t>コジン</t>
    </rPh>
    <rPh sb="2" eb="4">
      <t>ショゾク</t>
    </rPh>
    <rPh sb="4" eb="5">
      <t>チ</t>
    </rPh>
    <phoneticPr fontId="5"/>
  </si>
  <si>
    <t>種目コード１</t>
    <rPh sb="0" eb="2">
      <t>シュモク</t>
    </rPh>
    <phoneticPr fontId="5"/>
  </si>
  <si>
    <t>種目１</t>
    <rPh sb="0" eb="2">
      <t>シュモク</t>
    </rPh>
    <phoneticPr fontId="5"/>
  </si>
  <si>
    <t>記　録</t>
    <phoneticPr fontId="5"/>
  </si>
  <si>
    <t>OP</t>
    <phoneticPr fontId="5"/>
  </si>
  <si>
    <t>種目コード２</t>
    <rPh sb="0" eb="2">
      <t>シュモク</t>
    </rPh>
    <phoneticPr fontId="5"/>
  </si>
  <si>
    <t>種目２</t>
    <rPh sb="0" eb="2">
      <t>シュモク</t>
    </rPh>
    <phoneticPr fontId="5"/>
  </si>
  <si>
    <t>ﾁｰﾑ</t>
    <phoneticPr fontId="5"/>
  </si>
  <si>
    <t>種目区分</t>
    <rPh sb="0" eb="2">
      <t>シュモク</t>
    </rPh>
    <rPh sb="2" eb="4">
      <t>クブン</t>
    </rPh>
    <phoneticPr fontId="6"/>
  </si>
  <si>
    <t>種目区分</t>
    <rPh sb="0" eb="2">
      <t>シュモク</t>
    </rPh>
    <rPh sb="2" eb="4">
      <t>クブン</t>
    </rPh>
    <phoneticPr fontId="5"/>
  </si>
  <si>
    <t>記入例</t>
    <rPh sb="0" eb="2">
      <t>キニュウ</t>
    </rPh>
    <rPh sb="2" eb="3">
      <t>レイ</t>
    </rPh>
    <phoneticPr fontId="6"/>
  </si>
  <si>
    <t xml:space="preserve"> 大　会　申　込　一　覧　表 </t>
    <rPh sb="1" eb="2">
      <t>ダイ</t>
    </rPh>
    <rPh sb="3" eb="4">
      <t>カイ</t>
    </rPh>
    <rPh sb="5" eb="6">
      <t>サル</t>
    </rPh>
    <rPh sb="7" eb="8">
      <t>コミ</t>
    </rPh>
    <rPh sb="9" eb="10">
      <t>イッ</t>
    </rPh>
    <rPh sb="11" eb="12">
      <t>ラン</t>
    </rPh>
    <rPh sb="13" eb="14">
      <t>ヒョウ</t>
    </rPh>
    <phoneticPr fontId="2"/>
  </si>
  <si>
    <t>姓</t>
    <rPh sb="0" eb="1">
      <t>セイ</t>
    </rPh>
    <phoneticPr fontId="5"/>
  </si>
  <si>
    <t>名</t>
    <rPh sb="0" eb="1">
      <t>メイ</t>
    </rPh>
    <phoneticPr fontId="5"/>
  </si>
  <si>
    <t>ｾｲ</t>
    <phoneticPr fontId="5"/>
  </si>
  <si>
    <t>ﾒｲ</t>
    <phoneticPr fontId="5"/>
  </si>
  <si>
    <t>2</t>
    <phoneticPr fontId="6"/>
  </si>
  <si>
    <t>所属カナ</t>
    <rPh sb="0" eb="2">
      <t>ショゾク</t>
    </rPh>
    <phoneticPr fontId="5"/>
  </si>
  <si>
    <t xml:space="preserve">                                                                                                                                                </t>
    <phoneticPr fontId="11"/>
  </si>
  <si>
    <t>競 技 者 氏 名</t>
    <rPh sb="0" eb="1">
      <t>セリ</t>
    </rPh>
    <rPh sb="2" eb="3">
      <t>ワザ</t>
    </rPh>
    <rPh sb="4" eb="5">
      <t>モノ</t>
    </rPh>
    <rPh sb="6" eb="7">
      <t>シ</t>
    </rPh>
    <rPh sb="8" eb="9">
      <t>メイ</t>
    </rPh>
    <phoneticPr fontId="6"/>
  </si>
  <si>
    <t>性 別</t>
    <phoneticPr fontId="6"/>
  </si>
  <si>
    <t>種 別</t>
    <rPh sb="0" eb="1">
      <t>タネ</t>
    </rPh>
    <rPh sb="2" eb="3">
      <t>ベツ</t>
    </rPh>
    <phoneticPr fontId="11"/>
  </si>
  <si>
    <t>学 年</t>
    <phoneticPr fontId="11"/>
  </si>
  <si>
    <t>競技会名</t>
  </si>
  <si>
    <t>男子
競技コード</t>
    <rPh sb="0" eb="2">
      <t>ダンシ</t>
    </rPh>
    <rPh sb="3" eb="5">
      <t>キョウギ</t>
    </rPh>
    <phoneticPr fontId="6"/>
  </si>
  <si>
    <t>集計シート用
男子リレー競技名</t>
    <rPh sb="0" eb="2">
      <t>シュウケイ</t>
    </rPh>
    <rPh sb="5" eb="6">
      <t>ヨウ</t>
    </rPh>
    <rPh sb="7" eb="9">
      <t>ダンシ</t>
    </rPh>
    <rPh sb="12" eb="15">
      <t>キョウギメイ</t>
    </rPh>
    <phoneticPr fontId="6"/>
  </si>
  <si>
    <t>男子リレー
競技コード</t>
    <rPh sb="0" eb="2">
      <t>ダンシ</t>
    </rPh>
    <rPh sb="6" eb="8">
      <t>キョウギ</t>
    </rPh>
    <phoneticPr fontId="6"/>
  </si>
  <si>
    <t>女子リレー
競技コード</t>
    <rPh sb="0" eb="2">
      <t>ジョシ</t>
    </rPh>
    <rPh sb="6" eb="8">
      <t>キョウギ</t>
    </rPh>
    <phoneticPr fontId="6"/>
  </si>
  <si>
    <t>集計シート用
女子リレー競技名</t>
    <rPh sb="7" eb="9">
      <t>ジョシ</t>
    </rPh>
    <rPh sb="12" eb="15">
      <t>キョウギメイ</t>
    </rPh>
    <phoneticPr fontId="6"/>
  </si>
  <si>
    <t>集計シート用競技名</t>
    <rPh sb="0" eb="2">
      <t>シュウケイ</t>
    </rPh>
    <rPh sb="5" eb="6">
      <t>ヨウ</t>
    </rPh>
    <rPh sb="6" eb="9">
      <t>キョウギメイ</t>
    </rPh>
    <phoneticPr fontId="6"/>
  </si>
  <si>
    <t>N123</t>
    <phoneticPr fontId="6"/>
  </si>
  <si>
    <t>小林</t>
    <rPh sb="0" eb="2">
      <t>コバヤシ</t>
    </rPh>
    <phoneticPr fontId="5"/>
  </si>
  <si>
    <t>太郎</t>
    <rPh sb="0" eb="2">
      <t>タロウ</t>
    </rPh>
    <phoneticPr fontId="5"/>
  </si>
  <si>
    <t>佐藤</t>
    <rPh sb="0" eb="2">
      <t>サトウ</t>
    </rPh>
    <phoneticPr fontId="5"/>
  </si>
  <si>
    <t>花子</t>
    <rPh sb="0" eb="2">
      <t>ハナコ</t>
    </rPh>
    <phoneticPr fontId="5"/>
  </si>
  <si>
    <t>番号</t>
    <phoneticPr fontId="6"/>
  </si>
  <si>
    <t>ﾅﾝﾊﾞｰ</t>
    <phoneticPr fontId="11"/>
  </si>
  <si>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11"/>
  </si>
  <si>
    <t>春季記録会</t>
    <rPh sb="0" eb="2">
      <t>シュンキ</t>
    </rPh>
    <rPh sb="2" eb="5">
      <t>キロクカイ</t>
    </rPh>
    <phoneticPr fontId="6"/>
  </si>
  <si>
    <t>北海道</t>
  </si>
  <si>
    <t>岩　手</t>
  </si>
  <si>
    <t>宮　城</t>
  </si>
  <si>
    <t>秋　田</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</si>
  <si>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</si>
  <si>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</si>
  <si>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</si>
  <si>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</si>
  <si>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</si>
  <si>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</si>
  <si>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</si>
  <si>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</si>
  <si>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</si>
  <si>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</si>
  <si>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</si>
  <si>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</si>
  <si>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</si>
  <si>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</si>
  <si>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</si>
  <si>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</si>
  <si>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</si>
  <si>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</si>
  <si>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</si>
  <si>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</si>
  <si>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</si>
  <si>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</si>
  <si>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</si>
  <si>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</si>
  <si>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</si>
  <si>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</si>
  <si>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</si>
  <si>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</si>
  <si>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</si>
  <si>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</si>
  <si>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</si>
  <si>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</si>
  <si>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</si>
  <si>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</si>
  <si>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</si>
  <si>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</si>
  <si>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</si>
  <si>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</si>
  <si>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</si>
  <si>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</si>
  <si>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</si>
  <si>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一般</t>
  </si>
  <si>
    <t>大学</t>
  </si>
  <si>
    <t>高校</t>
  </si>
  <si>
    <t>入力については下記注意事項で確認。入力完了後下部の集計表確認</t>
    <rPh sb="0" eb="2">
      <t>ニュウリョク</t>
    </rPh>
    <rPh sb="7" eb="9">
      <t>カキ</t>
    </rPh>
    <rPh sb="9" eb="11">
      <t>チュウイ</t>
    </rPh>
    <rPh sb="11" eb="13">
      <t>ジコウ</t>
    </rPh>
    <rPh sb="14" eb="16">
      <t>カクニン</t>
    </rPh>
    <rPh sb="17" eb="19">
      <t>ニュウリョク</t>
    </rPh>
    <rPh sb="19" eb="21">
      <t>カンリョウ</t>
    </rPh>
    <rPh sb="21" eb="22">
      <t>ゴ</t>
    </rPh>
    <rPh sb="22" eb="24">
      <t>カブ</t>
    </rPh>
    <rPh sb="25" eb="27">
      <t>シュウケイ</t>
    </rPh>
    <rPh sb="27" eb="28">
      <t>オモテ</t>
    </rPh>
    <rPh sb="28" eb="30">
      <t>カクニン</t>
    </rPh>
    <phoneticPr fontId="5"/>
  </si>
  <si>
    <t xml:space="preserve">  </t>
    <phoneticPr fontId="5"/>
  </si>
  <si>
    <t>記録</t>
    <rPh sb="0" eb="2">
      <t>キロク</t>
    </rPh>
    <phoneticPr fontId="5"/>
  </si>
  <si>
    <t>　必須入力①</t>
    <phoneticPr fontId="5"/>
  </si>
  <si>
    <t>　必須入力②</t>
    <phoneticPr fontId="5"/>
  </si>
  <si>
    <t>競 技 会 名</t>
    <rPh sb="0" eb="1">
      <t>セリ</t>
    </rPh>
    <rPh sb="2" eb="3">
      <t>ワザ</t>
    </rPh>
    <rPh sb="4" eb="5">
      <t>カイ</t>
    </rPh>
    <rPh sb="6" eb="7">
      <t>メイ</t>
    </rPh>
    <phoneticPr fontId="5"/>
  </si>
  <si>
    <t>ﾌﾘｶﾅ（半角）</t>
    <rPh sb="5" eb="7">
      <t>ハンカク</t>
    </rPh>
    <phoneticPr fontId="9"/>
  </si>
  <si>
    <t>団体 登録
都道府県名</t>
    <rPh sb="0" eb="2">
      <t>ダンタイ</t>
    </rPh>
    <rPh sb="3" eb="5">
      <t>トウロク</t>
    </rPh>
    <rPh sb="6" eb="10">
      <t>トドウフケン</t>
    </rPh>
    <rPh sb="10" eb="11">
      <t>メイ</t>
    </rPh>
    <phoneticPr fontId="5"/>
  </si>
  <si>
    <t>ﾌﾘｶﾅ（半角）</t>
    <phoneticPr fontId="5"/>
  </si>
  <si>
    <t>団体略称名</t>
    <rPh sb="0" eb="2">
      <t>ダンタイ</t>
    </rPh>
    <rPh sb="2" eb="4">
      <t>リャクショウ</t>
    </rPh>
    <rPh sb="4" eb="5">
      <t>メイ</t>
    </rPh>
    <phoneticPr fontId="5"/>
  </si>
  <si>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9"/>
  </si>
  <si>
    <t>Tel</t>
    <phoneticPr fontId="5"/>
  </si>
  <si>
    <t>所　属　長　名
（個人申込は責任者名）</t>
    <rPh sb="9" eb="11">
      <t>コジン</t>
    </rPh>
    <rPh sb="11" eb="13">
      <t>モウシコミ</t>
    </rPh>
    <rPh sb="14" eb="17">
      <t>セキニンシャ</t>
    </rPh>
    <rPh sb="17" eb="18">
      <t>メイ</t>
    </rPh>
    <phoneticPr fontId="5"/>
  </si>
  <si>
    <t>部署</t>
    <rPh sb="0" eb="2">
      <t>ブショ</t>
    </rPh>
    <phoneticPr fontId="5"/>
  </si>
  <si>
    <t>〒</t>
    <phoneticPr fontId="5"/>
  </si>
  <si>
    <t>Fax</t>
    <phoneticPr fontId="5"/>
  </si>
  <si>
    <t>申込責任者名</t>
    <phoneticPr fontId="5"/>
  </si>
  <si>
    <t>㊞</t>
    <phoneticPr fontId="5"/>
  </si>
  <si>
    <t>申込責任者
連絡先電話</t>
    <phoneticPr fontId="5"/>
  </si>
  <si>
    <t>参加競技者データの入力シート</t>
    <rPh sb="0" eb="2">
      <t>サンカ</t>
    </rPh>
    <rPh sb="2" eb="5">
      <t>キョウギシャ</t>
    </rPh>
    <rPh sb="9" eb="11">
      <t>ニュウリョク</t>
    </rPh>
    <phoneticPr fontId="5"/>
  </si>
  <si>
    <t>　大会申込一覧表 。
　参加団体についての
　項目記入シート。</t>
    <phoneticPr fontId="5"/>
  </si>
  <si>
    <t>申込ﾌｧｲﾙ
ナンバー</t>
  </si>
  <si>
    <t>団体略称名</t>
  </si>
  <si>
    <t>団体内
番号</t>
  </si>
  <si>
    <t>所属コード1</t>
  </si>
  <si>
    <t>所属コード2</t>
  </si>
  <si>
    <t>ナンバー</t>
  </si>
  <si>
    <t>ナンバー2</t>
  </si>
  <si>
    <t>競技者名</t>
  </si>
  <si>
    <t>競技者名カナ</t>
  </si>
  <si>
    <t>競技者名
略称</t>
  </si>
  <si>
    <t>性別</t>
  </si>
  <si>
    <t>生年</t>
  </si>
  <si>
    <t>月日</t>
  </si>
  <si>
    <t>個人所属地名</t>
  </si>
  <si>
    <t>陸連登録
個人コード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</si>
  <si>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</si>
  <si>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</si>
  <si>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</si>
  <si>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</si>
  <si>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</si>
  <si>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</si>
  <si>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</si>
  <si>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</si>
  <si>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</si>
  <si>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</si>
  <si>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</si>
  <si>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</si>
  <si>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</si>
  <si>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</si>
  <si>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</si>
  <si>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</si>
  <si>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</si>
  <si>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</si>
  <si>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</si>
  <si>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</si>
  <si>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t>
  </si>
  <si>
    <t>種目確認
１</t>
  </si>
  <si>
    <t>種目確認
リレー</t>
  </si>
  <si>
    <t>種目確認
３</t>
  </si>
  <si>
    <t>種目確認
４</t>
  </si>
  <si>
    <t>団体番号</t>
    <rPh sb="0" eb="2">
      <t>ダンタイ</t>
    </rPh>
    <rPh sb="2" eb="4">
      <t>バンゴウ</t>
    </rPh>
    <phoneticPr fontId="47"/>
  </si>
  <si>
    <t>所属地
コード</t>
  </si>
  <si>
    <t>所属名</t>
  </si>
  <si>
    <t>所属名
カナ</t>
  </si>
  <si>
    <t>所属名
略称</t>
  </si>
  <si>
    <t>所属名
正式</t>
  </si>
  <si>
    <t>申込責任者</t>
  </si>
  <si>
    <t>責任者
電話番号</t>
  </si>
  <si>
    <t>0000000000</t>
    <phoneticPr fontId="6"/>
  </si>
  <si>
    <t>競技者NO</t>
    <phoneticPr fontId="39"/>
  </si>
  <si>
    <t>コード</t>
  </si>
  <si>
    <t>団体名</t>
    <rPh sb="0" eb="2">
      <t>ダンタイ</t>
    </rPh>
    <rPh sb="2" eb="3">
      <t>メイ</t>
    </rPh>
    <phoneticPr fontId="6"/>
  </si>
  <si>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</si>
  <si>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</si>
  <si>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</si>
  <si>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</si>
  <si>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</si>
  <si>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</si>
  <si>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</si>
  <si>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</si>
  <si>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</si>
  <si>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</si>
  <si>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</si>
  <si>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</si>
  <si>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</si>
  <si>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</si>
  <si>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</si>
  <si>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</si>
  <si>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</si>
  <si>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</si>
  <si>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</si>
  <si>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</si>
  <si>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</si>
  <si>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</si>
  <si>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</si>
  <si>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</si>
  <si>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</si>
  <si>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</si>
  <si>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</si>
  <si>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</si>
  <si>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</si>
  <si>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</si>
  <si>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</si>
  <si>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</si>
  <si>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</si>
  <si>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</si>
  <si>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</si>
  <si>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</si>
  <si>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</si>
  <si>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</si>
  <si>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</si>
  <si>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</si>
  <si>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</si>
  <si>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</si>
  <si>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</si>
  <si>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</si>
  <si>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</si>
  <si>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</si>
  <si>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</si>
  <si>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</si>
  <si>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</si>
  <si>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</si>
  <si>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</si>
  <si>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</si>
  <si>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</si>
  <si>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</si>
  <si>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</si>
  <si>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</si>
  <si>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</si>
  <si>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</si>
  <si>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</si>
  <si>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</si>
  <si>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</si>
  <si>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</si>
  <si>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</si>
  <si>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</si>
  <si>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</si>
  <si>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</si>
  <si>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</si>
  <si>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5"/>
  </si>
  <si>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</si>
  <si>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</si>
  <si>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</si>
  <si>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</si>
  <si>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</si>
  <si>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</si>
  <si>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</si>
  <si>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</si>
  <si>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</si>
  <si>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</si>
  <si>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</si>
  <si>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</si>
  <si>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</si>
  <si>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</si>
  <si>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</si>
  <si>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</si>
  <si>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</si>
  <si>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</si>
  <si>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</si>
  <si>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</si>
  <si>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</si>
  <si>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</si>
  <si>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</si>
  <si>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</si>
  <si>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</si>
  <si>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</si>
  <si>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</si>
  <si>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</si>
  <si>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</si>
  <si>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1"/>
  </si>
  <si>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</si>
  <si>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</si>
  <si>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</si>
  <si>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</si>
  <si>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</si>
  <si>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</si>
  <si>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</si>
  <si>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</si>
  <si>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</si>
  <si>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</si>
  <si>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</si>
  <si>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5"/>
  </si>
  <si>
    <t>東葛飾中</t>
    <rPh sb="1" eb="3">
      <t>カツシカ</t>
    </rPh>
    <rPh sb="3" eb="4">
      <t>チュウ</t>
    </rPh>
    <phoneticPr fontId="6"/>
  </si>
  <si>
    <t>芝浦工大柏中</t>
  </si>
  <si>
    <t>麗澤中</t>
  </si>
  <si>
    <t>二松大柏中</t>
  </si>
  <si>
    <t>野田一中</t>
    <rPh sb="0" eb="2">
      <t>ノダ</t>
    </rPh>
    <phoneticPr fontId="5"/>
  </si>
  <si>
    <t>野田二中</t>
    <rPh sb="0" eb="2">
      <t>ノダ</t>
    </rPh>
    <phoneticPr fontId="5"/>
  </si>
  <si>
    <t>野田東部中</t>
    <rPh sb="0" eb="2">
      <t>ノダ</t>
    </rPh>
    <phoneticPr fontId="5"/>
  </si>
  <si>
    <t>野田南部中</t>
    <rPh sb="0" eb="2">
      <t>ノダ</t>
    </rPh>
    <phoneticPr fontId="5"/>
  </si>
  <si>
    <t>野田北部中</t>
    <rPh sb="0" eb="2">
      <t>ノダ</t>
    </rPh>
    <phoneticPr fontId="5"/>
  </si>
  <si>
    <t>福田中</t>
  </si>
  <si>
    <t>川間中</t>
  </si>
  <si>
    <t>岩名中</t>
  </si>
  <si>
    <t>木間ケ瀬中</t>
  </si>
  <si>
    <t>二川中</t>
  </si>
  <si>
    <t>関宿中</t>
  </si>
  <si>
    <t>西武台中</t>
  </si>
  <si>
    <t>流山南部中</t>
    <rPh sb="0" eb="2">
      <t>ナガレヤマ</t>
    </rPh>
    <phoneticPr fontId="5"/>
  </si>
  <si>
    <t>常盤松中</t>
  </si>
  <si>
    <t>流山北部中</t>
    <rPh sb="0" eb="2">
      <t>ナガレヤマ</t>
    </rPh>
    <phoneticPr fontId="5"/>
  </si>
  <si>
    <t>流山東部中</t>
    <rPh sb="0" eb="2">
      <t>ナガレヤマ</t>
    </rPh>
    <phoneticPr fontId="5"/>
  </si>
  <si>
    <t>東深井中</t>
  </si>
  <si>
    <t>八木中</t>
  </si>
  <si>
    <t>南流山中</t>
  </si>
  <si>
    <t>西初石中</t>
  </si>
  <si>
    <t>おおたかの森中</t>
    <rPh sb="5" eb="6">
      <t>モリ</t>
    </rPh>
    <phoneticPr fontId="5"/>
  </si>
  <si>
    <t>我孫子中</t>
  </si>
  <si>
    <t>湖北中</t>
  </si>
  <si>
    <t>布佐中</t>
  </si>
  <si>
    <t>湖北台中</t>
  </si>
  <si>
    <t>久寺家中</t>
  </si>
  <si>
    <t>白山中</t>
  </si>
  <si>
    <t>鎌ケ谷中</t>
    <rPh sb="0" eb="3">
      <t>カマガヤ</t>
    </rPh>
    <phoneticPr fontId="1"/>
  </si>
  <si>
    <t>鎌ケ谷二中</t>
    <rPh sb="0" eb="3">
      <t>カマガヤ</t>
    </rPh>
    <phoneticPr fontId="1"/>
  </si>
  <si>
    <t>鎌ケ谷三中</t>
    <rPh sb="0" eb="3">
      <t>カマガヤ</t>
    </rPh>
    <phoneticPr fontId="1"/>
  </si>
  <si>
    <t>鎌ケ谷四中</t>
    <rPh sb="0" eb="3">
      <t>カマガヤ</t>
    </rPh>
    <phoneticPr fontId="1"/>
  </si>
  <si>
    <t>鎌ケ谷五中</t>
    <rPh sb="0" eb="3">
      <t>カマガヤ</t>
    </rPh>
    <phoneticPr fontId="1"/>
  </si>
  <si>
    <t>競技役員１
　氏名</t>
    <rPh sb="0" eb="2">
      <t>キョウギ</t>
    </rPh>
    <rPh sb="2" eb="4">
      <t>ヤクイン</t>
    </rPh>
    <rPh sb="7" eb="9">
      <t>シメイ</t>
    </rPh>
    <phoneticPr fontId="39"/>
  </si>
  <si>
    <t>競技役員１
　部署</t>
    <rPh sb="0" eb="2">
      <t>キョウギ</t>
    </rPh>
    <rPh sb="2" eb="4">
      <t>ヤクイン</t>
    </rPh>
    <rPh sb="7" eb="9">
      <t>ブショ</t>
    </rPh>
    <phoneticPr fontId="39"/>
  </si>
  <si>
    <t>競技役員２
　氏名</t>
    <rPh sb="0" eb="2">
      <t>キョウギ</t>
    </rPh>
    <rPh sb="2" eb="4">
      <t>ヤクイン</t>
    </rPh>
    <rPh sb="7" eb="9">
      <t>シメイ</t>
    </rPh>
    <phoneticPr fontId="39"/>
  </si>
  <si>
    <t>競技役員２
　部署</t>
    <rPh sb="0" eb="2">
      <t>キョウギ</t>
    </rPh>
    <rPh sb="2" eb="4">
      <t>ヤクイン</t>
    </rPh>
    <rPh sb="7" eb="9">
      <t>ブショ</t>
    </rPh>
    <phoneticPr fontId="39"/>
  </si>
  <si>
    <t>競技役員３
　氏名</t>
    <rPh sb="0" eb="2">
      <t>キョウギ</t>
    </rPh>
    <rPh sb="2" eb="4">
      <t>ヤクイン</t>
    </rPh>
    <rPh sb="7" eb="9">
      <t>シメイ</t>
    </rPh>
    <phoneticPr fontId="39"/>
  </si>
  <si>
    <t>競技役員３
　部署</t>
    <rPh sb="0" eb="2">
      <t>キョウギ</t>
    </rPh>
    <rPh sb="2" eb="4">
      <t>ヤクイン</t>
    </rPh>
    <rPh sb="7" eb="9">
      <t>ブショ</t>
    </rPh>
    <phoneticPr fontId="39"/>
  </si>
  <si>
    <t>競技役員４
　氏名</t>
    <rPh sb="0" eb="2">
      <t>キョウギ</t>
    </rPh>
    <rPh sb="2" eb="4">
      <t>ヤクイン</t>
    </rPh>
    <rPh sb="7" eb="9">
      <t>シメイ</t>
    </rPh>
    <phoneticPr fontId="39"/>
  </si>
  <si>
    <t>競技役員４
　部署</t>
    <rPh sb="0" eb="2">
      <t>キョウギ</t>
    </rPh>
    <rPh sb="2" eb="4">
      <t>ヤクイン</t>
    </rPh>
    <rPh sb="7" eb="9">
      <t>ブショ</t>
    </rPh>
    <phoneticPr fontId="39"/>
  </si>
  <si>
    <t>競　技 役　員</t>
    <rPh sb="0" eb="1">
      <t>セリ</t>
    </rPh>
    <rPh sb="2" eb="3">
      <t>ワザ</t>
    </rPh>
    <rPh sb="4" eb="5">
      <t>エキ</t>
    </rPh>
    <rPh sb="6" eb="7">
      <t>イン</t>
    </rPh>
    <phoneticPr fontId="5"/>
  </si>
  <si>
    <t>氏 名</t>
    <rPh sb="0" eb="1">
      <t>シ</t>
    </rPh>
    <rPh sb="2" eb="3">
      <t>メイ</t>
    </rPh>
    <phoneticPr fontId="5"/>
  </si>
  <si>
    <t>第１９０回松戸市陸上競技記録会</t>
    <phoneticPr fontId="6"/>
  </si>
  <si>
    <t>登録
地区</t>
    <rPh sb="0" eb="2">
      <t>トウロク</t>
    </rPh>
    <rPh sb="3" eb="5">
      <t>チク</t>
    </rPh>
    <phoneticPr fontId="6"/>
  </si>
  <si>
    <t>松戸市陸協</t>
    <rPh sb="0" eb="3">
      <t>マツドシ</t>
    </rPh>
    <rPh sb="3" eb="5">
      <t>リクキョウ</t>
    </rPh>
    <phoneticPr fontId="1"/>
  </si>
  <si>
    <t>２２日　種 目</t>
    <rPh sb="2" eb="3">
      <t>ニチ</t>
    </rPh>
    <rPh sb="4" eb="5">
      <t>タネ</t>
    </rPh>
    <rPh sb="6" eb="7">
      <t>モク</t>
    </rPh>
    <phoneticPr fontId="6"/>
  </si>
  <si>
    <r>
      <t>この申込一覧表は、データ入力完了後印刷。</t>
    </r>
    <r>
      <rPr>
        <b/>
        <sz val="12"/>
        <color indexed="10"/>
        <rFont val="ＭＳ Ｐゴシック"/>
        <family val="3"/>
        <charset val="128"/>
      </rPr>
      <t>所属長押印後、当日参加費と併せて受付に提出</t>
    </r>
    <r>
      <rPr>
        <sz val="12"/>
        <color indexed="10"/>
        <rFont val="ＭＳ Ｐゴシック"/>
        <family val="3"/>
        <charset val="128"/>
      </rPr>
      <t>。</t>
    </r>
    <rPh sb="2" eb="4">
      <t>モウシコミ</t>
    </rPh>
    <rPh sb="4" eb="6">
      <t>イチラン</t>
    </rPh>
    <rPh sb="6" eb="7">
      <t>ヒョウ</t>
    </rPh>
    <rPh sb="12" eb="14">
      <t>ニュウリョク</t>
    </rPh>
    <rPh sb="14" eb="16">
      <t>カンリョウ</t>
    </rPh>
    <rPh sb="16" eb="17">
      <t>ゴ</t>
    </rPh>
    <rPh sb="17" eb="19">
      <t>インサツ</t>
    </rPh>
    <rPh sb="20" eb="23">
      <t>ショゾクチョウ</t>
    </rPh>
    <rPh sb="23" eb="25">
      <t>オウイン</t>
    </rPh>
    <rPh sb="25" eb="26">
      <t>ゴ</t>
    </rPh>
    <rPh sb="29" eb="32">
      <t>サンカヒ</t>
    </rPh>
    <rPh sb="33" eb="34">
      <t>アワ</t>
    </rPh>
    <phoneticPr fontId="5"/>
  </si>
  <si>
    <t>左端番号は、競技者氏名の『姓・名』欄の入力人数により【申込累計自動加算表示】します。</t>
    <rPh sb="0" eb="2">
      <t>ヒダリハシ</t>
    </rPh>
    <rPh sb="2" eb="4">
      <t>バンゴウ</t>
    </rPh>
    <rPh sb="6" eb="9">
      <t>キョウギシャ</t>
    </rPh>
    <rPh sb="9" eb="11">
      <t>シメイ</t>
    </rPh>
    <rPh sb="13" eb="14">
      <t>セイ</t>
    </rPh>
    <rPh sb="15" eb="16">
      <t>メイ</t>
    </rPh>
    <rPh sb="17" eb="18">
      <t>ラン</t>
    </rPh>
    <rPh sb="19" eb="21">
      <t>ニュウリョク</t>
    </rPh>
    <rPh sb="21" eb="22">
      <t>ヒト</t>
    </rPh>
    <rPh sb="22" eb="23">
      <t>スウ</t>
    </rPh>
    <rPh sb="27" eb="29">
      <t>モウシコミ</t>
    </rPh>
    <rPh sb="29" eb="31">
      <t>ルイケイ</t>
    </rPh>
    <rPh sb="31" eb="33">
      <t>ジドウ</t>
    </rPh>
    <rPh sb="33" eb="35">
      <t>カサン</t>
    </rPh>
    <rPh sb="35" eb="37">
      <t>ヒョウジ</t>
    </rPh>
    <phoneticPr fontId="5"/>
  </si>
  <si>
    <t>登録外No</t>
    <rPh sb="0" eb="2">
      <t>トウロク</t>
    </rPh>
    <rPh sb="2" eb="3">
      <t>ガイ</t>
    </rPh>
    <phoneticPr fontId="6"/>
  </si>
  <si>
    <t>登録外団体名</t>
    <rPh sb="0" eb="2">
      <t>トウロク</t>
    </rPh>
    <rPh sb="2" eb="3">
      <t>ガイ</t>
    </rPh>
    <rPh sb="3" eb="5">
      <t>ダンタイ</t>
    </rPh>
    <rPh sb="5" eb="6">
      <t>メイ</t>
    </rPh>
    <phoneticPr fontId="6"/>
  </si>
  <si>
    <t>2020 THROWERS MEETING 
競技者データ入力シート</t>
    <rPh sb="29" eb="31">
      <t>ニュウリョク</t>
    </rPh>
    <phoneticPr fontId="5"/>
  </si>
  <si>
    <t>英語表記</t>
    <rPh sb="0" eb="2">
      <t>エイゴ</t>
    </rPh>
    <rPh sb="2" eb="4">
      <t>ヒョウキ</t>
    </rPh>
    <phoneticPr fontId="5"/>
  </si>
  <si>
    <t>Taro KOBAYASHI</t>
    <phoneticPr fontId="5"/>
  </si>
  <si>
    <t>Hanako SATO</t>
    <phoneticPr fontId="5"/>
  </si>
  <si>
    <t>国籍</t>
    <rPh sb="0" eb="2">
      <t>コクセキ</t>
    </rPh>
    <phoneticPr fontId="5"/>
  </si>
  <si>
    <t>２２日
１日目種目</t>
    <rPh sb="2" eb="3">
      <t>ニチ</t>
    </rPh>
    <rPh sb="5" eb="6">
      <t>ニチ</t>
    </rPh>
    <rPh sb="6" eb="7">
      <t>メ</t>
    </rPh>
    <rPh sb="7" eb="9">
      <t>シュモク</t>
    </rPh>
    <phoneticPr fontId="5"/>
  </si>
  <si>
    <t>ベスト記録(PB)</t>
    <rPh sb="3" eb="5">
      <t>キロク</t>
    </rPh>
    <phoneticPr fontId="5"/>
  </si>
  <si>
    <t>競技会名</t>
    <rPh sb="0" eb="3">
      <t>キョウギカイ</t>
    </rPh>
    <rPh sb="3" eb="4">
      <t>メイ</t>
    </rPh>
    <phoneticPr fontId="5"/>
  </si>
  <si>
    <t>２３日
２日目種目</t>
    <rPh sb="2" eb="3">
      <t>ニチ</t>
    </rPh>
    <rPh sb="5" eb="6">
      <t>ニチ</t>
    </rPh>
    <rPh sb="6" eb="7">
      <t>メ</t>
    </rPh>
    <rPh sb="7" eb="9">
      <t>シュモク</t>
    </rPh>
    <phoneticPr fontId="5"/>
  </si>
  <si>
    <t>ベスト記録(PB)　</t>
    <phoneticPr fontId="5"/>
  </si>
  <si>
    <t>一般男子砲丸投</t>
  </si>
  <si>
    <t>一般女子砲丸投(4.000kg)</t>
  </si>
  <si>
    <t>一般女子砲丸投</t>
  </si>
  <si>
    <t>一般男子円盤投</t>
  </si>
  <si>
    <t>一般女子円盤投(1.000kg)</t>
  </si>
  <si>
    <t>一般女子円盤投</t>
  </si>
  <si>
    <t>一般男子ハンマー投</t>
  </si>
  <si>
    <t>一般女子ハンマー投(4.000kg)</t>
  </si>
  <si>
    <t>一般女子ハンマー投</t>
  </si>
  <si>
    <t>一般男子やり投</t>
  </si>
  <si>
    <t>一般女子やり投(600g)</t>
  </si>
  <si>
    <t>一般女子やり投</t>
  </si>
  <si>
    <t>高校男子砲丸投</t>
  </si>
  <si>
    <t>高校女子砲丸投(4.000kg)</t>
  </si>
  <si>
    <t>高校女子砲丸投</t>
  </si>
  <si>
    <t>高校男子円盤投</t>
  </si>
  <si>
    <t>高校女子円盤投(1.000kg)</t>
  </si>
  <si>
    <t>高校女子円盤投</t>
  </si>
  <si>
    <t>高校男子ハンマー投</t>
  </si>
  <si>
    <t>高校女子ハンマー投(4.000kg)</t>
  </si>
  <si>
    <t>高校女子ハンマー投</t>
  </si>
  <si>
    <t>高校男子やり投</t>
  </si>
  <si>
    <t>高校女子やり投(600g)</t>
    <rPh sb="2" eb="3">
      <t>オンナ</t>
    </rPh>
    <phoneticPr fontId="6"/>
  </si>
  <si>
    <t>高校女子やり投</t>
    <rPh sb="2" eb="3">
      <t>オンナ</t>
    </rPh>
    <phoneticPr fontId="6"/>
  </si>
  <si>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</si>
  <si>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</si>
  <si>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</si>
  <si>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</si>
  <si>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</si>
  <si>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</si>
  <si>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</si>
  <si>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</si>
  <si>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m23</t>
    <phoneticPr fontId="1"/>
  </si>
  <si>
    <t>f23</t>
    <phoneticPr fontId="1"/>
  </si>
  <si>
    <t>10.05</t>
    <phoneticPr fontId="6"/>
  </si>
  <si>
    <t>2019地区大会</t>
    <rPh sb="4" eb="6">
      <t>チク</t>
    </rPh>
    <rPh sb="6" eb="8">
      <t>タイカイ</t>
    </rPh>
    <phoneticPr fontId="6"/>
  </si>
  <si>
    <t>種目入力は、性別の選択入力後可能です。</t>
    <rPh sb="9" eb="11">
      <t>センタク</t>
    </rPh>
    <rPh sb="13" eb="14">
      <t>ゴ</t>
    </rPh>
    <rPh sb="14" eb="16">
      <t>カノウ</t>
    </rPh>
    <phoneticPr fontId="5"/>
  </si>
  <si>
    <t>選抜対抗陸上</t>
    <rPh sb="0" eb="2">
      <t>センバツ</t>
    </rPh>
    <rPh sb="2" eb="4">
      <t>タイコウ</t>
    </rPh>
    <rPh sb="4" eb="6">
      <t>リクジョウ</t>
    </rPh>
    <phoneticPr fontId="6"/>
  </si>
  <si>
    <t>県総合陸上</t>
    <rPh sb="0" eb="1">
      <t>ケン</t>
    </rPh>
    <rPh sb="1" eb="3">
      <t>ソウゴウ</t>
    </rPh>
    <rPh sb="3" eb="5">
      <t>リクジョウ</t>
    </rPh>
    <phoneticPr fontId="6"/>
  </si>
  <si>
    <t>62m88</t>
    <phoneticPr fontId="6"/>
  </si>
  <si>
    <t>41m29</t>
    <phoneticPr fontId="6"/>
  </si>
  <si>
    <t>5.25</t>
    <phoneticPr fontId="6"/>
  </si>
  <si>
    <t>8.25</t>
    <phoneticPr fontId="6"/>
  </si>
  <si>
    <t>2003</t>
    <phoneticPr fontId="6"/>
  </si>
  <si>
    <t>1994</t>
    <phoneticPr fontId="6"/>
  </si>
  <si>
    <t>JPN</t>
    <phoneticPr fontId="5"/>
  </si>
  <si>
    <t>開催都
道府県</t>
    <rPh sb="0" eb="2">
      <t>カイサイ</t>
    </rPh>
    <rPh sb="2" eb="3">
      <t>ミヤコ</t>
    </rPh>
    <rPh sb="4" eb="7">
      <t>ドウフケン</t>
    </rPh>
    <phoneticPr fontId="5"/>
  </si>
  <si>
    <t>ベスト記録(PB)は番組編成のため必須です｡数値形式は入力例参照。
競技会名・期日・開催都道府県は確認のため必須です。</t>
    <rPh sb="22" eb="24">
      <t>スウチ</t>
    </rPh>
    <rPh sb="35" eb="38">
      <t>キョウギカイ</t>
    </rPh>
    <rPh sb="38" eb="39">
      <t>メイ</t>
    </rPh>
    <rPh sb="40" eb="42">
      <t>キジツ</t>
    </rPh>
    <rPh sb="43" eb="45">
      <t>カイサイ</t>
    </rPh>
    <rPh sb="45" eb="49">
      <t>トドウフケン</t>
    </rPh>
    <rPh sb="50" eb="52">
      <t>カクニン</t>
    </rPh>
    <rPh sb="55" eb="57">
      <t>ヒッス</t>
    </rPh>
    <phoneticPr fontId="5"/>
  </si>
  <si>
    <t>記録一覧郵送</t>
    <rPh sb="0" eb="2">
      <t>キロク</t>
    </rPh>
    <rPh sb="2" eb="4">
      <t>イチラン</t>
    </rPh>
    <rPh sb="4" eb="6">
      <t>ユウソウ</t>
    </rPh>
    <phoneticPr fontId="6"/>
  </si>
  <si>
    <t>JAAF ID以外全ての競技者のデータを入力後,申込種目とベスト記録の入力。</t>
    <rPh sb="7" eb="9">
      <t>イガイ</t>
    </rPh>
    <rPh sb="9" eb="10">
      <t>スベ</t>
    </rPh>
    <rPh sb="12" eb="15">
      <t>キョウギシャ</t>
    </rPh>
    <rPh sb="20" eb="22">
      <t>ニュウリョク</t>
    </rPh>
    <rPh sb="22" eb="23">
      <t>ゴ</t>
    </rPh>
    <rPh sb="24" eb="26">
      <t>モウシコミ</t>
    </rPh>
    <rPh sb="26" eb="28">
      <t>シュモク</t>
    </rPh>
    <rPh sb="32" eb="34">
      <t>キロク</t>
    </rPh>
    <rPh sb="35" eb="37">
      <t>ニュウリョク</t>
    </rPh>
    <phoneticPr fontId="5"/>
  </si>
  <si>
    <r>
      <t xml:space="preserve"> 『競技者データ入力シート』及び『大会申込一覧表』参加団体項目の全入力完了後、
このExcel申込ファイルは、ファイル名を</t>
    </r>
    <r>
      <rPr>
        <sz val="18"/>
        <color indexed="10"/>
        <rFont val="ＭＳ ゴシック"/>
        <family val="3"/>
        <charset val="128"/>
      </rPr>
      <t>団体名に入力変更して、</t>
    </r>
    <r>
      <rPr>
        <sz val="14"/>
        <rFont val="ＭＳ ゴシック"/>
        <family val="3"/>
        <charset val="128"/>
      </rPr>
      <t>申込添付送信。</t>
    </r>
    <rPh sb="2" eb="5">
      <t>キョウギシャ</t>
    </rPh>
    <rPh sb="8" eb="10">
      <t>ニュウリョク</t>
    </rPh>
    <rPh sb="14" eb="15">
      <t>オヨ</t>
    </rPh>
    <rPh sb="17" eb="19">
      <t>タイカイ</t>
    </rPh>
    <rPh sb="19" eb="21">
      <t>モウシコミ</t>
    </rPh>
    <rPh sb="21" eb="23">
      <t>イチラン</t>
    </rPh>
    <rPh sb="23" eb="24">
      <t>ヒョウ</t>
    </rPh>
    <rPh sb="25" eb="27">
      <t>サンカ</t>
    </rPh>
    <rPh sb="27" eb="29">
      <t>ダンタイ</t>
    </rPh>
    <rPh sb="29" eb="31">
      <t>コウモク</t>
    </rPh>
    <rPh sb="32" eb="33">
      <t>ゼン</t>
    </rPh>
    <rPh sb="33" eb="35">
      <t>ニュウリョク</t>
    </rPh>
    <rPh sb="35" eb="37">
      <t>カンリョウ</t>
    </rPh>
    <rPh sb="37" eb="38">
      <t>ゴ</t>
    </rPh>
    <rPh sb="47" eb="48">
      <t>モウ</t>
    </rPh>
    <rPh sb="48" eb="49">
      <t>コ</t>
    </rPh>
    <rPh sb="65" eb="67">
      <t>ニュウリョク</t>
    </rPh>
    <rPh sb="72" eb="74">
      <t>モウシコミ</t>
    </rPh>
    <rPh sb="74" eb="76">
      <t>テンプ</t>
    </rPh>
    <rPh sb="76" eb="78">
      <t>ソウシン</t>
    </rPh>
    <phoneticPr fontId="5"/>
  </si>
  <si>
    <t>「競技者データ入力シート」の入力について注意事項。
入力内容は大会申込一覧表に表示されます。</t>
    <rPh sb="1" eb="4">
      <t>キョウギシャ</t>
    </rPh>
    <rPh sb="7" eb="9">
      <t>ニュウリョク</t>
    </rPh>
    <rPh sb="14" eb="16">
      <t>ニュウリョク</t>
    </rPh>
    <rPh sb="20" eb="22">
      <t>チュウイ</t>
    </rPh>
    <rPh sb="22" eb="24">
      <t>ジコウ</t>
    </rPh>
    <rPh sb="26" eb="28">
      <t>ニュウリョク</t>
    </rPh>
    <rPh sb="28" eb="30">
      <t>ナイヨウ</t>
    </rPh>
    <rPh sb="31" eb="33">
      <t>タイカイ</t>
    </rPh>
    <rPh sb="33" eb="35">
      <t>モウシコミ</t>
    </rPh>
    <rPh sb="35" eb="37">
      <t>イチラン</t>
    </rPh>
    <rPh sb="37" eb="38">
      <t>ヒョウ</t>
    </rPh>
    <rPh sb="39" eb="41">
      <t>ヒョウジ</t>
    </rPh>
    <phoneticPr fontId="5"/>
  </si>
  <si>
    <t>２３日　種 目</t>
    <rPh sb="2" eb="3">
      <t>ニチ</t>
    </rPh>
    <rPh sb="4" eb="5">
      <t>タネ</t>
    </rPh>
    <rPh sb="6" eb="7">
      <t>モク</t>
    </rPh>
    <phoneticPr fontId="6"/>
  </si>
  <si>
    <t>11m25</t>
    <phoneticPr fontId="6"/>
  </si>
  <si>
    <t>52m68</t>
    <phoneticPr fontId="6"/>
  </si>
  <si>
    <t>競技者名英字</t>
    <rPh sb="0" eb="3">
      <t>キョウギシャ</t>
    </rPh>
    <rPh sb="3" eb="4">
      <t>メイ</t>
    </rPh>
    <rPh sb="4" eb="6">
      <t>エイジ</t>
    </rPh>
    <phoneticPr fontId="39"/>
  </si>
  <si>
    <t>国籍</t>
    <rPh sb="0" eb="2">
      <t>コクセキ</t>
    </rPh>
    <phoneticPr fontId="39"/>
  </si>
  <si>
    <t>　2020 THROWERS MEETING 兼　第196回松戸市陸上競技記録会</t>
    <rPh sb="23" eb="24">
      <t>ケン</t>
    </rPh>
    <rPh sb="25" eb="26">
      <t>ダイ</t>
    </rPh>
    <rPh sb="29" eb="30">
      <t>カイ</t>
    </rPh>
    <rPh sb="30" eb="33">
      <t>マツドシ</t>
    </rPh>
    <rPh sb="33" eb="35">
      <t>リクジョウ</t>
    </rPh>
    <rPh sb="35" eb="37">
      <t>キョウギ</t>
    </rPh>
    <rPh sb="37" eb="39">
      <t>キロク</t>
    </rPh>
    <rPh sb="39" eb="40">
      <t>カイ</t>
    </rPh>
    <phoneticPr fontId="5"/>
  </si>
  <si>
    <t>ＭＲＫ ＮＡＮＳ２１Ｖ(WST) １９６thEntryFile</t>
    <phoneticPr fontId="5"/>
  </si>
  <si>
    <t>名</t>
    <rPh sb="0" eb="1">
      <t>メイ</t>
    </rPh>
    <phoneticPr fontId="11"/>
  </si>
  <si>
    <t>都道府県陸協登録の個人申込者等は、団体所在地欄を代表者の住所・連絡先で入力。
なお、感染症防止対策負担を競技者を除く方にもお願いしています。一人一日５０円です。
競技会当日の競技場入場（観客ではない、監督・顧問・ｺｰﾁ等を含む）者数をご記入ください。
参加申込み団体（個人）皆様の、ご理解とご協力を、よろしくお願いします。</t>
    <rPh sb="9" eb="11">
      <t>コジン</t>
    </rPh>
    <rPh sb="14" eb="15">
      <t>ナド</t>
    </rPh>
    <rPh sb="22" eb="23">
      <t>ラン</t>
    </rPh>
    <rPh sb="42" eb="45">
      <t>カンセンショウ</t>
    </rPh>
    <rPh sb="45" eb="47">
      <t>ボウシ</t>
    </rPh>
    <rPh sb="47" eb="49">
      <t>タイサク</t>
    </rPh>
    <rPh sb="49" eb="51">
      <t>フタン</t>
    </rPh>
    <rPh sb="52" eb="55">
      <t>キョウギシャ</t>
    </rPh>
    <rPh sb="56" eb="57">
      <t>ノゾ</t>
    </rPh>
    <rPh sb="58" eb="59">
      <t>カタ</t>
    </rPh>
    <rPh sb="62" eb="63">
      <t>ネガ</t>
    </rPh>
    <rPh sb="70" eb="72">
      <t>ヒトリ</t>
    </rPh>
    <rPh sb="72" eb="74">
      <t>イチニチ</t>
    </rPh>
    <rPh sb="76" eb="77">
      <t>エン</t>
    </rPh>
    <rPh sb="81" eb="84">
      <t>キョウギカイ</t>
    </rPh>
    <rPh sb="84" eb="86">
      <t>トウジツ</t>
    </rPh>
    <rPh sb="87" eb="90">
      <t>キョウギジョウ</t>
    </rPh>
    <rPh sb="90" eb="92">
      <t>ニュウジョウ</t>
    </rPh>
    <rPh sb="93" eb="95">
      <t>カンキャク</t>
    </rPh>
    <rPh sb="100" eb="102">
      <t>カントク</t>
    </rPh>
    <rPh sb="103" eb="105">
      <t>コモン</t>
    </rPh>
    <rPh sb="109" eb="110">
      <t>ナド</t>
    </rPh>
    <rPh sb="111" eb="112">
      <t>フク</t>
    </rPh>
    <rPh sb="114" eb="115">
      <t>シャ</t>
    </rPh>
    <rPh sb="115" eb="116">
      <t>スウ</t>
    </rPh>
    <rPh sb="118" eb="120">
      <t>キニュウ</t>
    </rPh>
    <rPh sb="126" eb="128">
      <t>サンカ</t>
    </rPh>
    <rPh sb="128" eb="130">
      <t>モウシコ</t>
    </rPh>
    <rPh sb="131" eb="133">
      <t>ダンタイ</t>
    </rPh>
    <rPh sb="134" eb="136">
      <t>コジン</t>
    </rPh>
    <rPh sb="137" eb="139">
      <t>ミナサマ</t>
    </rPh>
    <rPh sb="142" eb="144">
      <t>リカイ</t>
    </rPh>
    <rPh sb="146" eb="148">
      <t>キョウリョク</t>
    </rPh>
    <rPh sb="155" eb="156">
      <t>ネガ</t>
    </rPh>
    <phoneticPr fontId="5"/>
  </si>
  <si>
    <t>競技会
開催日</t>
    <rPh sb="0" eb="3">
      <t>キョウギカイ</t>
    </rPh>
    <rPh sb="4" eb="6">
      <t>カイサイ</t>
    </rPh>
    <rPh sb="6" eb="7">
      <t>ヒ</t>
    </rPh>
    <phoneticPr fontId="5"/>
  </si>
  <si>
    <t>団 体 ･ チーム登録名</t>
    <rPh sb="0" eb="1">
      <t>ダン</t>
    </rPh>
    <rPh sb="2" eb="3">
      <t>タイ</t>
    </rPh>
    <rPh sb="9" eb="11">
      <t>トウロク</t>
    </rPh>
    <rPh sb="11" eb="12">
      <t>メイ</t>
    </rPh>
    <phoneticPr fontId="9"/>
  </si>
  <si>
    <t>団体参加者数22日</t>
    <rPh sb="0" eb="2">
      <t>ダンタイ</t>
    </rPh>
    <rPh sb="2" eb="4">
      <t>サンカ</t>
    </rPh>
    <rPh sb="4" eb="5">
      <t>シャ</t>
    </rPh>
    <rPh sb="5" eb="6">
      <t>スウ</t>
    </rPh>
    <rPh sb="8" eb="9">
      <t>ニチ</t>
    </rPh>
    <phoneticPr fontId="47"/>
  </si>
  <si>
    <t>団体参加者数23日</t>
    <rPh sb="0" eb="2">
      <t>ダンタイ</t>
    </rPh>
    <rPh sb="2" eb="4">
      <t>サンカ</t>
    </rPh>
    <rPh sb="4" eb="5">
      <t>シャ</t>
    </rPh>
    <rPh sb="5" eb="6">
      <t>スウ</t>
    </rPh>
    <rPh sb="8" eb="9">
      <t>ニチ</t>
    </rPh>
    <phoneticPr fontId="47"/>
  </si>
  <si>
    <r>
      <rPr>
        <b/>
        <sz val="12"/>
        <color indexed="8"/>
        <rFont val="ＭＳ Ｐ明朝"/>
        <family val="1"/>
        <charset val="128"/>
      </rPr>
      <t>２２日</t>
    </r>
    <r>
      <rPr>
        <sz val="11"/>
        <color indexed="8"/>
        <rFont val="ＭＳ Ｐ明朝"/>
        <family val="1"/>
        <charset val="128"/>
      </rPr>
      <t>競技場入場者リストバンド必要数（競技者・監督・顧問他人数）</t>
    </r>
    <rPh sb="2" eb="3">
      <t>ニチ</t>
    </rPh>
    <rPh sb="3" eb="6">
      <t>キョウギジョウ</t>
    </rPh>
    <rPh sb="6" eb="8">
      <t>ニュウジョウ</t>
    </rPh>
    <rPh sb="8" eb="9">
      <t>シャ</t>
    </rPh>
    <rPh sb="15" eb="17">
      <t>ヒツヨウ</t>
    </rPh>
    <rPh sb="17" eb="18">
      <t>スウ</t>
    </rPh>
    <rPh sb="19" eb="22">
      <t>キョウギシャ</t>
    </rPh>
    <rPh sb="23" eb="25">
      <t>カントク</t>
    </rPh>
    <rPh sb="26" eb="28">
      <t>コモン</t>
    </rPh>
    <rPh sb="28" eb="29">
      <t>タ</t>
    </rPh>
    <rPh sb="29" eb="31">
      <t>ニンズウ</t>
    </rPh>
    <phoneticPr fontId="11"/>
  </si>
  <si>
    <r>
      <rPr>
        <b/>
        <sz val="12"/>
        <rFont val="ＭＳ Ｐ明朝"/>
        <family val="1"/>
        <charset val="128"/>
      </rPr>
      <t>２３日</t>
    </r>
    <r>
      <rPr>
        <sz val="11"/>
        <rFont val="ＭＳ Ｐ明朝"/>
        <family val="1"/>
        <charset val="128"/>
      </rPr>
      <t>競技場入場者リストバンド必要数（競技者・監督・顧問他人数）</t>
    </r>
    <rPh sb="2" eb="3">
      <t>ニチ</t>
    </rPh>
    <rPh sb="15" eb="17">
      <t>ヒツヨウ</t>
    </rPh>
    <rPh sb="29" eb="31">
      <t>ニンズウ</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</si>
</sst>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0_ ;_ &quot;¥&quot;* \-#,##0_ ;_ &quot;¥&quot;* &quot;-&quot;_ ;_ @_ "/>
    <numFmt numFmtId="176" formatCode="&quot;¥&quot;#,##0_);[Red]\(&quot;¥&quot;#,##0\)"/>
    <numFmt numFmtId="177" formatCode="General&quot;ﾁｰﾑ&quot;"/>
  </numFmts>
  <fonts count="73">
    <font>
      <sz val="11"/>
      <color theme="1"/>
      <name val="ＭＳ Ｐゴシック"/>
      <family val="3"/>
      <charset val="128"/>
      <scheme val="minor"/>
    </font>
    <font>
      <sz val="12"/>
      <name val="ＭＳ 明朝"/>
      <family val="1"/>
      <charset val="128"/>
    </font>
    <font>
      <sz val="6"/>
      <name val="ＭＳ 明朝"/>
      <family val="1"/>
      <charset val="128"/>
    </font>
    <font>
      <sz val="12"/>
      <name val="ＭＳ ゴシック"/>
      <family val="3"/>
      <charset val="128"/>
    </font>
    <font>
      <sz val="10"/>
      <name val="ＭＳ ゴシック"/>
      <family val="3"/>
      <charset val="128"/>
    </font>
    <font>
      <sz val="6"/>
      <name val="ＭＳ Ｐゴシック"/>
      <family val="3"/>
      <charset val="128"/>
    </font>
    <font>
      <sz val="6"/>
      <name val="ＭＳ Ｐゴシック"/>
      <family val="3"/>
      <charset val="128"/>
    </font>
    <font>
      <sz val="11"/>
      <color indexed="8"/>
      <name val="ＭＳ ゴシック"/>
      <family val="3"/>
      <charset val="128"/>
    </font>
    <font>
      <sz val="9"/>
      <name val="ＭＳ ゴシック"/>
      <family val="3"/>
      <charset val="128"/>
    </font>
    <font>
      <sz val="7"/>
      <name val="ＭＳ Ｐ明朝"/>
      <family val="1"/>
      <charset val="128"/>
    </font>
    <font>
      <sz val="10"/>
      <color indexed="8"/>
      <name val="ＭＳ ゴシック"/>
      <family val="3"/>
      <charset val="128"/>
    </font>
    <font>
      <sz val="6"/>
      <name val="ＭＳ Ｐゴシック"/>
      <family val="3"/>
      <charset val="128"/>
    </font>
    <font>
      <sz val="6"/>
      <name val="ＭＳ Ｐゴシック"/>
      <family val="3"/>
      <charset val="128"/>
    </font>
    <font>
      <sz val="11"/>
      <name val="ＭＳ ゴシック"/>
      <family val="3"/>
      <charset val="128"/>
    </font>
    <font>
      <b/>
      <i/>
      <sz val="20"/>
      <name val="ＭＳ ゴシック"/>
      <family val="3"/>
      <charset val="128"/>
    </font>
    <font>
      <sz val="8"/>
      <name val="ＭＳ ゴシック"/>
      <family val="3"/>
      <charset val="128"/>
    </font>
    <font>
      <sz val="11"/>
      <name val="ＭＳ Ｐ明朝"/>
      <family val="1"/>
      <charset val="128"/>
    </font>
    <font>
      <sz val="12"/>
      <name val="ＭＳ Ｐ明朝"/>
      <family val="1"/>
      <charset val="128"/>
    </font>
    <font>
      <sz val="11"/>
      <color indexed="8"/>
      <name val="ＭＳ Ｐ明朝"/>
      <family val="1"/>
      <charset val="128"/>
    </font>
    <font>
      <b/>
      <sz val="16"/>
      <name val="ＭＳ Ｐ明朝"/>
      <family val="1"/>
      <charset val="128"/>
    </font>
    <font>
      <b/>
      <sz val="14"/>
      <name val="ＭＳ Ｐ明朝"/>
      <family val="1"/>
      <charset val="128"/>
    </font>
    <font>
      <b/>
      <sz val="12"/>
      <name val="ＭＳ Ｐ明朝"/>
      <family val="1"/>
      <charset val="128"/>
    </font>
    <font>
      <sz val="16"/>
      <name val="ＭＳ Ｐ明朝"/>
      <family val="1"/>
      <charset val="128"/>
    </font>
    <font>
      <sz val="10"/>
      <name val="ＭＳ Ｐ明朝"/>
      <family val="1"/>
      <charset val="128"/>
    </font>
    <font>
      <sz val="9"/>
      <color indexed="81"/>
      <name val="ＭＳ Ｐゴシック"/>
      <family val="3"/>
      <charset val="128"/>
    </font>
    <font>
      <sz val="14"/>
      <name val="ＭＳ ゴシック"/>
      <family val="3"/>
      <charset val="128"/>
    </font>
    <font>
      <sz val="11"/>
      <color indexed="9"/>
      <name val="ＭＳ Ｐゴシック"/>
      <family val="3"/>
      <charset val="128"/>
    </font>
    <font>
      <sz val="9"/>
      <color indexed="8"/>
      <name val="ＭＳ Ｐゴシック"/>
      <family val="3"/>
      <charset val="128"/>
    </font>
    <font>
      <sz val="11"/>
      <color indexed="9"/>
      <name val="ＭＳ ゴシック"/>
      <family val="3"/>
      <charset val="128"/>
    </font>
    <font>
      <sz val="10"/>
      <color indexed="9"/>
      <name val="ＭＳ ゴシック"/>
      <family val="3"/>
      <charset val="128"/>
    </font>
    <font>
      <sz val="18"/>
      <name val="ＭＳ ゴシック"/>
      <family val="3"/>
      <charset val="128"/>
    </font>
    <font>
      <i/>
      <u val="double"/>
      <sz val="18"/>
      <name val="ＭＳ ゴシック"/>
      <family val="3"/>
      <charset val="128"/>
    </font>
    <font>
      <b/>
      <i/>
      <sz val="18"/>
      <name val="ＭＳ ゴシック"/>
      <family val="3"/>
      <charset val="128"/>
    </font>
    <font>
      <b/>
      <sz val="14"/>
      <name val="ＭＳ ゴシック"/>
      <family val="3"/>
      <charset val="128"/>
    </font>
    <font>
      <i/>
      <u val="double"/>
      <sz val="20"/>
      <name val="ＭＳ ゴシック"/>
      <family val="3"/>
      <charset val="128"/>
    </font>
    <font>
      <sz val="18"/>
      <color indexed="10"/>
      <name val="ＭＳ ゴシック"/>
      <family val="3"/>
      <charset val="128"/>
    </font>
    <font>
      <sz val="14"/>
      <name val="ＭＳ Ｐ明朝"/>
      <family val="1"/>
      <charset val="128"/>
    </font>
    <font>
      <sz val="11"/>
      <color indexed="23"/>
      <name val="ＭＳ Ｐ明朝"/>
      <family val="1"/>
      <charset val="128"/>
    </font>
    <font>
      <sz val="14"/>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u/>
      <sz val="16"/>
      <color theme="10"/>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u/>
      <sz val="12"/>
      <color theme="10"/>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b/>
      <sz val="20"/>
      <name val="ＭＳ ゴシック"/>
      <family val="3"/>
      <charset val="128"/>
    </font>
    <font>
      <sz val="13"/>
      <name val="ＭＳ Ｐ明朝"/>
      <family val="1"/>
      <charset val="128"/>
    </font>
    <font>
      <sz val="12"/>
      <color theme="1"/>
      <name val="ＭＳ Ｐゴシック"/>
      <family val="3"/>
      <charset val="128"/>
      <scheme val="minor"/>
    </font>
    <font>
      <sz val="12"/>
      <color indexed="10"/>
      <name val="ＭＳ Ｐゴシック"/>
      <family val="3"/>
      <charset val="128"/>
    </font>
    <font>
      <b/>
      <sz val="11"/>
      <name val="ＭＳ Ｐゴシック"/>
      <family val="3"/>
      <charset val="128"/>
      <scheme val="minor"/>
    </font>
    <font>
      <b/>
      <sz val="14"/>
      <name val="ＭＳ Ｐゴシック"/>
      <family val="3"/>
      <charset val="128"/>
    </font>
    <font>
      <b/>
      <sz val="11"/>
      <color indexed="81"/>
      <name val="ＭＳ Ｐゴシック"/>
      <family val="3"/>
      <charset val="128"/>
    </font>
    <font>
      <b/>
      <sz val="11"/>
      <color indexed="39"/>
      <name val="ＭＳ Ｐ明朝"/>
      <family val="1"/>
      <charset val="128"/>
    </font>
    <font>
      <sz val="11"/>
      <name val="ＭＳ Ｐゴシック"/>
      <family val="3"/>
      <charset val="128"/>
      <scheme val="minor"/>
    </font>
    <font>
      <sz val="18"/>
      <name val="ＭＳ Ｐゴシック"/>
      <family val="3"/>
      <charset val="128"/>
      <scheme val="minor"/>
    </font>
    <font>
      <sz val="6"/>
      <color theme="0"/>
      <name val="ＭＳ ゴシック"/>
      <family val="3"/>
      <charset val="128"/>
    </font>
    <font>
      <b/>
      <sz val="6"/>
      <color theme="0"/>
      <name val="ＭＳ ゴシック"/>
      <family val="3"/>
      <charset val="128"/>
    </font>
    <font>
      <sz val="6"/>
      <name val="ＭＳ ゴシック"/>
      <family val="3"/>
      <charset val="128"/>
    </font>
    <font>
      <b/>
      <sz val="12"/>
      <name val="ＭＳ ゴシック"/>
      <family val="3"/>
      <charset val="128"/>
    </font>
    <font>
      <b/>
      <sz val="12"/>
      <color rgb="FF002060"/>
      <name val="ＭＳ ゴシック"/>
      <family val="3"/>
      <charset val="128"/>
    </font>
    <font>
      <b/>
      <sz val="12"/>
      <color theme="3" tint="-0.249977111117893"/>
      <name val="ＭＳ ゴシック"/>
      <family val="3"/>
      <charset val="128"/>
    </font>
    <font>
      <b/>
      <sz val="13"/>
      <color theme="3"/>
      <name val="ＭＳ ゴシック"/>
      <family val="3"/>
      <charset val="128"/>
    </font>
    <font>
      <b/>
      <sz val="12"/>
      <color theme="3"/>
      <name val="ＭＳ ゴシック"/>
      <family val="3"/>
      <charset val="128"/>
    </font>
    <font>
      <b/>
      <sz val="10"/>
      <color rgb="FFFF0000"/>
      <name val="ＭＳ ゴシック"/>
      <family val="3"/>
      <charset val="128"/>
    </font>
    <font>
      <b/>
      <u val="double"/>
      <sz val="18"/>
      <name val="ＭＳ ゴシック"/>
      <family val="3"/>
      <charset val="128"/>
    </font>
    <font>
      <b/>
      <sz val="12"/>
      <color indexed="10"/>
      <name val="ＭＳ Ｐゴシック"/>
      <family val="3"/>
      <charset val="128"/>
    </font>
    <font>
      <b/>
      <sz val="9"/>
      <color rgb="FFFF0000"/>
      <name val="ＭＳ Ｐゴシック"/>
      <family val="3"/>
      <charset val="128"/>
      <scheme val="minor"/>
    </font>
    <font>
      <sz val="9"/>
      <color theme="1"/>
      <name val="AR P丸ゴシック体M"/>
      <family val="3"/>
      <charset val="128"/>
    </font>
    <font>
      <b/>
      <sz val="12"/>
      <color indexed="8"/>
      <name val="ＭＳ Ｐ明朝"/>
      <family val="1"/>
      <charset val="128"/>
    </font>
  </fonts>
  <fills count="26">
    <fill>
      <patternFill patternType="none"/>
    </fill>
    <fill>
      <patternFill patternType="gray125"/>
    </fill>
    <fill>
      <patternFill patternType="solid">
        <fgColor indexed="29"/>
        <bgColor indexed="64"/>
      </patternFill>
    </fill>
    <fill>
      <patternFill patternType="solid">
        <fgColor indexed="44"/>
        <bgColor indexed="64"/>
      </patternFill>
    </fill>
    <fill>
      <patternFill patternType="solid">
        <fgColor indexed="13"/>
        <bgColor indexed="64"/>
      </patternFill>
    </fill>
    <fill>
      <patternFill patternType="solid">
        <fgColor indexed="11"/>
        <bgColor indexed="64"/>
      </patternFill>
    </fill>
    <fill>
      <patternFill patternType="solid">
        <fgColor indexed="26"/>
        <bgColor indexed="64"/>
      </patternFill>
    </fill>
    <fill>
      <patternFill patternType="solid">
        <fgColor indexed="56"/>
        <bgColor indexed="64"/>
      </patternFill>
    </fill>
    <fill>
      <patternFill patternType="solid">
        <fgColor indexed="27"/>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50"/>
        <bgColor indexed="64"/>
      </patternFill>
    </fill>
    <fill>
      <patternFill patternType="solid">
        <fgColor indexed="52"/>
        <bgColor indexed="64"/>
      </patternFill>
    </fill>
    <fill>
      <patternFill patternType="solid">
        <fgColor indexed="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rgb="FFFFC000"/>
        <bgColor indexed="64"/>
      </patternFill>
    </fill>
    <fill>
      <patternFill patternType="solid">
        <fgColor theme="6" tint="0.39997558519241921"/>
        <bgColor indexed="64"/>
      </patternFill>
    </fill>
    <fill>
      <patternFill patternType="gray125">
        <fgColor theme="1"/>
      </patternFill>
    </fill>
  </fills>
  <borders count="1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hair">
        <color indexed="64"/>
      </left>
      <right style="hair">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bottom style="hair">
        <color indexed="64"/>
      </bottom>
      <diagonal/>
    </border>
    <border>
      <left/>
      <right style="medium">
        <color indexed="64"/>
      </right>
      <top style="thin">
        <color indexed="64"/>
      </top>
      <bottom style="dotted">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top/>
      <bottom style="double">
        <color theme="4"/>
      </bottom>
      <diagonal/>
    </border>
    <border>
      <left style="double">
        <color theme="3" tint="-0.24994659260841701"/>
      </left>
      <right/>
      <top style="double">
        <color theme="3" tint="-0.24994659260841701"/>
      </top>
      <bottom/>
      <diagonal/>
    </border>
    <border>
      <left/>
      <right/>
      <top style="double">
        <color theme="3" tint="-0.24994659260841701"/>
      </top>
      <bottom/>
      <diagonal/>
    </border>
    <border>
      <left style="double">
        <color theme="3" tint="-0.24994659260841701"/>
      </left>
      <right/>
      <top/>
      <bottom/>
      <diagonal/>
    </border>
    <border>
      <left style="double">
        <color theme="3" tint="-0.24994659260841701"/>
      </left>
      <right/>
      <top/>
      <bottom style="double">
        <color theme="3" tint="-0.24994659260841701"/>
      </bottom>
      <diagonal/>
    </border>
    <border>
      <left/>
      <right/>
      <top/>
      <bottom style="double">
        <color theme="3" tint="-0.24994659260841701"/>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tted">
        <color theme="4"/>
      </right>
      <top/>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diagonalUp="1">
      <left style="hair">
        <color indexed="64"/>
      </left>
      <right/>
      <top style="thin">
        <color indexed="64"/>
      </top>
      <bottom style="hair">
        <color indexed="64"/>
      </bottom>
      <diagonal style="hair">
        <color indexed="64"/>
      </diagonal>
    </border>
    <border diagonalUp="1">
      <left/>
      <right style="hair">
        <color indexed="64"/>
      </right>
      <top style="thin">
        <color indexed="64"/>
      </top>
      <bottom style="hair">
        <color indexed="64"/>
      </bottom>
      <diagonal style="hair">
        <color indexed="64"/>
      </diagonal>
    </border>
    <border diagonalUp="1">
      <left style="hair">
        <color indexed="64"/>
      </left>
      <right style="medium">
        <color indexed="64"/>
      </right>
      <top style="thin">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hair">
        <color indexed="64"/>
      </top>
      <bottom/>
      <diagonal/>
    </border>
    <border diagonalUp="1">
      <left/>
      <right style="medium">
        <color indexed="64"/>
      </right>
      <top style="hair">
        <color indexed="64"/>
      </top>
      <bottom style="thin">
        <color indexed="64"/>
      </bottom>
      <diagonal style="hair">
        <color indexed="64"/>
      </diagonal>
    </border>
    <border diagonalUp="1">
      <left/>
      <right style="medium">
        <color indexed="64"/>
      </right>
      <top style="thin">
        <color indexed="64"/>
      </top>
      <bottom style="hair">
        <color indexed="64"/>
      </bottom>
      <diagonal style="hair">
        <color indexed="64"/>
      </diagonal>
    </border>
    <border diagonalUp="1">
      <left style="hair">
        <color indexed="64"/>
      </left>
      <right/>
      <top style="hair">
        <color indexed="64"/>
      </top>
      <bottom style="medium">
        <color indexed="64"/>
      </bottom>
      <diagonal style="hair">
        <color indexed="64"/>
      </diagonal>
    </border>
    <border diagonalUp="1">
      <left/>
      <right style="hair">
        <color indexed="64"/>
      </right>
      <top style="hair">
        <color indexed="64"/>
      </top>
      <bottom style="medium">
        <color indexed="64"/>
      </bottom>
      <diagonal style="hair">
        <color indexed="64"/>
      </diagonal>
    </border>
    <border diagonalUp="1">
      <left/>
      <right style="medium">
        <color indexed="64"/>
      </right>
      <top style="hair">
        <color indexed="64"/>
      </top>
      <bottom style="medium">
        <color indexed="64"/>
      </bottom>
      <diagonal style="hair">
        <color indexed="64"/>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medium">
        <color indexed="64"/>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medium">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theme="4"/>
      </left>
      <right/>
      <top/>
      <bottom/>
      <diagonal/>
    </border>
    <border>
      <left/>
      <right/>
      <top style="thin">
        <color indexed="64"/>
      </top>
      <bottom style="double">
        <color theme="4"/>
      </bottom>
      <diagonal/>
    </border>
    <border>
      <left/>
      <right style="thin">
        <color indexed="64"/>
      </right>
      <top style="thin">
        <color indexed="64"/>
      </top>
      <bottom style="double">
        <color theme="4"/>
      </bottom>
      <diagonal/>
    </border>
    <border>
      <left style="medium">
        <color indexed="64"/>
      </left>
      <right style="thin">
        <color indexed="64"/>
      </right>
      <top style="double">
        <color indexed="64"/>
      </top>
      <bottom style="hair">
        <color rgb="FFFF0000"/>
      </bottom>
      <diagonal/>
    </border>
    <border>
      <left style="thin">
        <color indexed="64"/>
      </left>
      <right style="thin">
        <color indexed="64"/>
      </right>
      <top style="double">
        <color indexed="64"/>
      </top>
      <bottom style="hair">
        <color rgb="FFFF0000"/>
      </bottom>
      <diagonal/>
    </border>
    <border>
      <left style="thin">
        <color indexed="64"/>
      </left>
      <right style="medium">
        <color indexed="64"/>
      </right>
      <top style="double">
        <color indexed="64"/>
      </top>
      <bottom style="hair">
        <color rgb="FFFF0000"/>
      </bottom>
      <diagonal/>
    </border>
    <border>
      <left style="medium">
        <color indexed="64"/>
      </left>
      <right style="thin">
        <color indexed="64"/>
      </right>
      <top style="hair">
        <color rgb="FFFF0000"/>
      </top>
      <bottom style="medium">
        <color indexed="64"/>
      </bottom>
      <diagonal/>
    </border>
    <border>
      <left style="thin">
        <color indexed="64"/>
      </left>
      <right style="thin">
        <color indexed="64"/>
      </right>
      <top style="hair">
        <color rgb="FFFF0000"/>
      </top>
      <bottom style="medium">
        <color indexed="64"/>
      </bottom>
      <diagonal/>
    </border>
    <border>
      <left style="thin">
        <color indexed="64"/>
      </left>
      <right style="medium">
        <color indexed="64"/>
      </right>
      <top style="hair">
        <color rgb="FFFF0000"/>
      </top>
      <bottom style="medium">
        <color indexed="64"/>
      </bottom>
      <diagonal/>
    </border>
    <border>
      <left style="medium">
        <color indexed="64"/>
      </left>
      <right style="thin">
        <color auto="1"/>
      </right>
      <top style="medium">
        <color indexed="64"/>
      </top>
      <bottom style="hair">
        <color rgb="FFFF0000"/>
      </bottom>
      <diagonal/>
    </border>
    <border>
      <left style="thin">
        <color auto="1"/>
      </left>
      <right style="thin">
        <color auto="1"/>
      </right>
      <top style="medium">
        <color indexed="64"/>
      </top>
      <bottom style="hair">
        <color rgb="FFFF0000"/>
      </bottom>
      <diagonal/>
    </border>
    <border>
      <left style="thin">
        <color auto="1"/>
      </left>
      <right style="medium">
        <color indexed="64"/>
      </right>
      <top style="medium">
        <color indexed="64"/>
      </top>
      <bottom style="hair">
        <color rgb="FFFF0000"/>
      </bottom>
      <diagonal/>
    </border>
    <border>
      <left style="medium">
        <color indexed="64"/>
      </left>
      <right style="thin">
        <color auto="1"/>
      </right>
      <top style="hair">
        <color rgb="FFFF0000"/>
      </top>
      <bottom style="hair">
        <color rgb="FFFF0000"/>
      </bottom>
      <diagonal/>
    </border>
    <border>
      <left style="thin">
        <color auto="1"/>
      </left>
      <right style="thin">
        <color auto="1"/>
      </right>
      <top style="hair">
        <color rgb="FFFF0000"/>
      </top>
      <bottom style="hair">
        <color rgb="FFFF0000"/>
      </bottom>
      <diagonal/>
    </border>
    <border>
      <left style="thin">
        <color auto="1"/>
      </left>
      <right style="medium">
        <color indexed="64"/>
      </right>
      <top style="hair">
        <color rgb="FFFF0000"/>
      </top>
      <bottom style="hair">
        <color rgb="FFFF0000"/>
      </bottom>
      <diagonal/>
    </border>
    <border>
      <left style="medium">
        <color indexed="64"/>
      </left>
      <right style="thin">
        <color auto="1"/>
      </right>
      <top style="hair">
        <color rgb="FFFF0000"/>
      </top>
      <bottom style="thin">
        <color auto="1"/>
      </bottom>
      <diagonal/>
    </border>
    <border>
      <left style="thin">
        <color auto="1"/>
      </left>
      <right style="thin">
        <color auto="1"/>
      </right>
      <top style="hair">
        <color rgb="FFFF0000"/>
      </top>
      <bottom style="thin">
        <color auto="1"/>
      </bottom>
      <diagonal/>
    </border>
    <border>
      <left style="thin">
        <color auto="1"/>
      </left>
      <right style="medium">
        <color indexed="64"/>
      </right>
      <top style="hair">
        <color rgb="FFFF0000"/>
      </top>
      <bottom style="thin">
        <color auto="1"/>
      </bottom>
      <diagonal/>
    </border>
    <border>
      <left style="medium">
        <color indexed="64"/>
      </left>
      <right style="thin">
        <color auto="1"/>
      </right>
      <top style="thin">
        <color auto="1"/>
      </top>
      <bottom style="hair">
        <color rgb="FFFF0000"/>
      </bottom>
      <diagonal/>
    </border>
    <border>
      <left style="thin">
        <color auto="1"/>
      </left>
      <right style="thin">
        <color auto="1"/>
      </right>
      <top style="thin">
        <color auto="1"/>
      </top>
      <bottom style="hair">
        <color rgb="FFFF0000"/>
      </bottom>
      <diagonal/>
    </border>
    <border>
      <left style="thin">
        <color auto="1"/>
      </left>
      <right style="medium">
        <color indexed="64"/>
      </right>
      <top style="thin">
        <color auto="1"/>
      </top>
      <bottom style="hair">
        <color rgb="FFFF0000"/>
      </bottom>
      <diagonal/>
    </border>
    <border>
      <left style="medium">
        <color indexed="64"/>
      </left>
      <right style="thin">
        <color indexed="64"/>
      </right>
      <top style="hair">
        <color rgb="FFFF0000"/>
      </top>
      <bottom/>
      <diagonal/>
    </border>
    <border>
      <left style="thin">
        <color indexed="64"/>
      </left>
      <right style="thin">
        <color indexed="64"/>
      </right>
      <top style="hair">
        <color rgb="FFFF0000"/>
      </top>
      <bottom/>
      <diagonal/>
    </border>
    <border>
      <left style="thin">
        <color indexed="64"/>
      </left>
      <right style="medium">
        <color indexed="64"/>
      </right>
      <top style="hair">
        <color rgb="FFFF0000"/>
      </top>
      <bottom/>
      <diagonal/>
    </border>
    <border>
      <left style="thin">
        <color indexed="64"/>
      </left>
      <right/>
      <top style="medium">
        <color indexed="64"/>
      </top>
      <bottom style="hair">
        <color rgb="FFFF0000"/>
      </bottom>
      <diagonal/>
    </border>
    <border>
      <left style="thin">
        <color indexed="64"/>
      </left>
      <right/>
      <top style="hair">
        <color rgb="FFFF0000"/>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rgb="FF0070C0"/>
      </right>
      <top style="double">
        <color rgb="FF0070C0"/>
      </top>
      <bottom style="double">
        <color rgb="FF0070C0"/>
      </bottom>
      <diagonal/>
    </border>
    <border>
      <left/>
      <right style="dotted">
        <color theme="4"/>
      </right>
      <top style="double">
        <color theme="3" tint="-0.24994659260841701"/>
      </top>
      <bottom/>
      <diagonal/>
    </border>
    <border>
      <left style="dotted">
        <color theme="4"/>
      </left>
      <right/>
      <top style="double">
        <color theme="3" tint="-0.24994659260841701"/>
      </top>
      <bottom/>
      <diagonal/>
    </border>
    <border>
      <left/>
      <right style="double">
        <color theme="3" tint="-0.24994659260841701"/>
      </right>
      <top style="double">
        <color theme="3" tint="-0.24994659260841701"/>
      </top>
      <bottom/>
      <diagonal/>
    </border>
    <border>
      <left style="double">
        <color theme="3" tint="-0.24994659260841701"/>
      </left>
      <right/>
      <top style="thin">
        <color indexed="64"/>
      </top>
      <bottom style="double">
        <color theme="4"/>
      </bottom>
      <diagonal/>
    </border>
    <border>
      <left/>
      <right style="double">
        <color theme="3" tint="-0.24994659260841701"/>
      </right>
      <top/>
      <bottom style="double">
        <color theme="4"/>
      </bottom>
      <diagonal/>
    </border>
    <border>
      <left/>
      <right style="double">
        <color theme="3" tint="-0.24994659260841701"/>
      </right>
      <top/>
      <bottom/>
      <diagonal/>
    </border>
    <border>
      <left style="double">
        <color theme="3" tint="-0.24994659260841701"/>
      </left>
      <right/>
      <top style="thin">
        <color indexed="64"/>
      </top>
      <bottom style="double">
        <color theme="3" tint="-0.24994659260841701"/>
      </bottom>
      <diagonal/>
    </border>
    <border>
      <left/>
      <right/>
      <top style="thin">
        <color indexed="64"/>
      </top>
      <bottom style="double">
        <color theme="3" tint="-0.24994659260841701"/>
      </bottom>
      <diagonal/>
    </border>
    <border>
      <left/>
      <right style="thin">
        <color indexed="64"/>
      </right>
      <top style="thin">
        <color indexed="64"/>
      </top>
      <bottom style="double">
        <color theme="3" tint="-0.24994659260841701"/>
      </bottom>
      <diagonal/>
    </border>
    <border>
      <left/>
      <right style="double">
        <color theme="3" tint="-0.24994659260841701"/>
      </right>
      <top/>
      <bottom style="double">
        <color theme="3" tint="-0.24994659260841701"/>
      </bottom>
      <diagonal/>
    </border>
    <border>
      <left/>
      <right style="double">
        <color theme="3" tint="-0.24994659260841701"/>
      </right>
      <top style="dashed">
        <color theme="3" tint="-0.24994659260841701"/>
      </top>
      <bottom style="double">
        <color theme="3" tint="-0.24994659260841701"/>
      </bottom>
      <diagonal/>
    </border>
    <border>
      <left/>
      <right/>
      <top style="dashed">
        <color theme="3" tint="-0.24994659260841701"/>
      </top>
      <bottom style="double">
        <color theme="3" tint="-0.24994659260841701"/>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bottom style="double">
        <color theme="3" tint="-0.24994659260841701"/>
      </bottom>
      <diagonal/>
    </border>
    <border>
      <left style="medium">
        <color indexed="64"/>
      </left>
      <right style="medium">
        <color indexed="64"/>
      </right>
      <top style="medium">
        <color indexed="64"/>
      </top>
      <bottom style="hair">
        <color indexed="10"/>
      </bottom>
      <diagonal/>
    </border>
    <border>
      <left style="medium">
        <color indexed="64"/>
      </left>
      <right style="medium">
        <color indexed="64"/>
      </right>
      <top/>
      <bottom style="hair">
        <color indexed="10"/>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style="hair">
        <color indexed="64"/>
      </right>
      <top style="thin">
        <color indexed="64"/>
      </top>
      <bottom style="hair">
        <color indexed="64"/>
      </bottom>
      <diagonal style="thin">
        <color indexed="64"/>
      </diagonal>
    </border>
    <border diagonalUp="1">
      <left style="hair">
        <color indexed="64"/>
      </left>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style="hair">
        <color indexed="64"/>
      </left>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right style="hair">
        <color indexed="64"/>
      </right>
      <top style="hair">
        <color indexed="64"/>
      </top>
      <bottom style="thin">
        <color indexed="64"/>
      </bottom>
      <diagonal style="thin">
        <color indexed="64"/>
      </diagonal>
    </border>
    <border diagonalUp="1">
      <left style="hair">
        <color indexed="64"/>
      </left>
      <right/>
      <top style="hair">
        <color indexed="64"/>
      </top>
      <bottom style="thin">
        <color indexed="64"/>
      </bottom>
      <diagonal style="thin">
        <color indexed="64"/>
      </diagonal>
    </border>
    <border diagonalUp="1">
      <left style="thin">
        <color indexed="64"/>
      </left>
      <right style="thin">
        <color indexed="64"/>
      </right>
      <top style="hair">
        <color indexed="64"/>
      </top>
      <bottom style="medium">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right style="hair">
        <color indexed="64"/>
      </right>
      <top style="hair">
        <color indexed="64"/>
      </top>
      <bottom style="medium">
        <color indexed="64"/>
      </bottom>
      <diagonal style="thin">
        <color indexed="64"/>
      </diagonal>
    </border>
    <border diagonalUp="1">
      <left style="hair">
        <color indexed="64"/>
      </left>
      <right/>
      <top style="hair">
        <color indexed="64"/>
      </top>
      <bottom style="medium">
        <color indexed="64"/>
      </bottom>
      <diagonal style="thin">
        <color indexed="64"/>
      </diagonal>
    </border>
  </borders>
  <cellStyleXfs count="8">
    <xf numFmtId="0" fontId="0" fillId="0" borderId="0">
      <alignment vertical="center"/>
    </xf>
    <xf numFmtId="0" fontId="40" fillId="0" borderId="0" applyNumberForma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3" fillId="0" borderId="0"/>
  </cellStyleXfs>
  <cellXfs count="553">
    <xf numFmtId="0" fontId="0" fillId="0" borderId="0" xfId="0">
      <alignment vertical="center"/>
    </xf>
    <xf numFmtId="0" fontId="0" fillId="0" borderId="0" xfId="0" applyAlignment="1">
      <alignment horizontal="center" vertical="center"/>
    </xf>
    <xf numFmtId="0" fontId="27" fillId="0" borderId="0" xfId="0" applyFont="1">
      <alignment vertical="center"/>
    </xf>
    <xf numFmtId="0" fontId="27" fillId="0" borderId="0" xfId="0" applyFont="1" applyAlignment="1">
      <alignment horizontal="center" vertical="center"/>
    </xf>
    <xf numFmtId="0" fontId="8" fillId="2" borderId="1" xfId="7" applyFont="1" applyFill="1" applyBorder="1" applyAlignment="1">
      <alignment horizontal="center" vertical="center"/>
    </xf>
    <xf numFmtId="0" fontId="8" fillId="2" borderId="1" xfId="7" applyFont="1" applyFill="1" applyBorder="1" applyAlignment="1">
      <alignment horizontal="center" vertical="center" wrapText="1"/>
    </xf>
    <xf numFmtId="0" fontId="8" fillId="3" borderId="1" xfId="7" applyFont="1" applyFill="1" applyBorder="1" applyAlignment="1">
      <alignment horizontal="center" vertical="center"/>
    </xf>
    <xf numFmtId="0" fontId="8" fillId="3" borderId="1" xfId="7" applyFont="1" applyFill="1" applyBorder="1" applyAlignment="1">
      <alignment horizontal="center" vertical="center" wrapText="1"/>
    </xf>
    <xf numFmtId="0" fontId="0" fillId="4" borderId="1" xfId="0" applyFill="1" applyBorder="1" applyAlignment="1">
      <alignment horizontal="center" vertical="center"/>
    </xf>
    <xf numFmtId="0" fontId="0" fillId="5" borderId="1" xfId="0" applyFill="1" applyBorder="1" applyAlignment="1">
      <alignment horizontal="center" vertical="center"/>
    </xf>
    <xf numFmtId="49" fontId="13" fillId="6" borderId="4" xfId="5" quotePrefix="1" applyNumberFormat="1" applyFont="1" applyFill="1" applyBorder="1" applyAlignment="1" applyProtection="1">
      <alignment horizontal="center" vertical="center"/>
      <protection locked="0"/>
    </xf>
    <xf numFmtId="0" fontId="4" fillId="3" borderId="1" xfId="5" applyNumberFormat="1" applyFont="1" applyFill="1" applyBorder="1" applyAlignment="1">
      <alignment horizontal="center" vertical="center"/>
    </xf>
    <xf numFmtId="0" fontId="0" fillId="0" borderId="0" xfId="0" applyNumberFormat="1" applyAlignment="1">
      <alignment horizontal="center" vertical="center"/>
    </xf>
    <xf numFmtId="49" fontId="13" fillId="6" borderId="8" xfId="5" quotePrefix="1" applyNumberFormat="1" applyFont="1" applyFill="1" applyBorder="1" applyAlignment="1" applyProtection="1">
      <alignment horizontal="center" vertical="center"/>
      <protection locked="0"/>
    </xf>
    <xf numFmtId="49" fontId="13" fillId="6" borderId="11" xfId="5" quotePrefix="1" applyNumberFormat="1" applyFont="1" applyFill="1" applyBorder="1" applyAlignment="1" applyProtection="1">
      <alignment horizontal="center" vertical="center"/>
      <protection locked="0"/>
    </xf>
    <xf numFmtId="0" fontId="7" fillId="0" borderId="0" xfId="0" applyFont="1" applyProtection="1">
      <alignment vertical="center"/>
    </xf>
    <xf numFmtId="0" fontId="7" fillId="0" borderId="0" xfId="0" applyFont="1" applyFill="1" applyAlignment="1" applyProtection="1">
      <alignment horizontal="center" vertical="center"/>
    </xf>
    <xf numFmtId="49" fontId="7" fillId="0" borderId="0" xfId="0" applyNumberFormat="1" applyFont="1" applyAlignment="1" applyProtection="1">
      <alignment horizontal="left" vertical="center"/>
    </xf>
    <xf numFmtId="49" fontId="7" fillId="0" borderId="0" xfId="0" applyNumberFormat="1" applyFont="1" applyProtection="1">
      <alignment vertical="center"/>
    </xf>
    <xf numFmtId="49" fontId="7" fillId="0" borderId="0" xfId="0" applyNumberFormat="1" applyFont="1" applyAlignment="1" applyProtection="1">
      <alignment horizontal="center" vertical="center"/>
    </xf>
    <xf numFmtId="0" fontId="7" fillId="0" borderId="0" xfId="0" applyFont="1" applyFill="1" applyAlignment="1" applyProtection="1">
      <alignment horizontal="left" vertical="center"/>
    </xf>
    <xf numFmtId="49" fontId="7" fillId="0" borderId="0" xfId="0" applyNumberFormat="1" applyFont="1" applyFill="1" applyAlignment="1" applyProtection="1">
      <alignment horizontal="right" vertical="center"/>
    </xf>
    <xf numFmtId="49" fontId="7" fillId="0" borderId="0" xfId="0" applyNumberFormat="1" applyFont="1" applyFill="1" applyAlignment="1" applyProtection="1">
      <alignment horizontal="center" vertical="center"/>
    </xf>
    <xf numFmtId="0" fontId="16" fillId="0" borderId="0" xfId="5" applyFont="1" applyFill="1" applyAlignment="1" applyProtection="1">
      <alignment horizontal="center"/>
      <protection locked="0"/>
    </xf>
    <xf numFmtId="0" fontId="16" fillId="0" borderId="0" xfId="5" applyFont="1" applyFill="1" applyProtection="1">
      <protection locked="0"/>
    </xf>
    <xf numFmtId="0" fontId="16" fillId="0" borderId="0" xfId="5" applyFont="1" applyFill="1" applyBorder="1" applyProtection="1">
      <protection locked="0"/>
    </xf>
    <xf numFmtId="0" fontId="16" fillId="0" borderId="0" xfId="5" applyFont="1" applyFill="1" applyBorder="1" applyAlignment="1" applyProtection="1">
      <alignment horizontal="center"/>
      <protection locked="0"/>
    </xf>
    <xf numFmtId="0" fontId="16" fillId="0" borderId="0" xfId="5" applyFont="1" applyFill="1" applyAlignment="1" applyProtection="1">
      <alignment horizontal="left" vertical="center"/>
      <protection locked="0"/>
    </xf>
    <xf numFmtId="0" fontId="18" fillId="0" borderId="0" xfId="0" applyFont="1" applyProtection="1">
      <alignment vertical="center"/>
      <protection locked="0"/>
    </xf>
    <xf numFmtId="0" fontId="16" fillId="0" borderId="0" xfId="5" applyFont="1" applyFill="1" applyAlignment="1" applyProtection="1">
      <alignment horizontal="distributed"/>
      <protection locked="0"/>
    </xf>
    <xf numFmtId="0" fontId="16" fillId="0" borderId="0" xfId="5" applyFont="1" applyFill="1" applyBorder="1" applyAlignment="1" applyProtection="1">
      <protection locked="0"/>
    </xf>
    <xf numFmtId="0" fontId="18" fillId="0" borderId="0" xfId="0" applyFont="1" applyFill="1" applyBorder="1" applyAlignment="1" applyProtection="1">
      <alignment horizontal="center" vertical="center"/>
      <protection locked="0"/>
    </xf>
    <xf numFmtId="0" fontId="16" fillId="0" borderId="0" xfId="5" applyFont="1" applyFill="1" applyBorder="1" applyAlignment="1" applyProtection="1">
      <alignment vertical="center"/>
      <protection locked="0"/>
    </xf>
    <xf numFmtId="0" fontId="16" fillId="0" borderId="0" xfId="5" applyFont="1" applyFill="1" applyBorder="1" applyAlignment="1" applyProtection="1">
      <alignment horizontal="distributed" vertical="center"/>
      <protection locked="0"/>
    </xf>
    <xf numFmtId="0" fontId="16" fillId="0" borderId="0" xfId="5" applyFont="1" applyFill="1" applyBorder="1" applyAlignment="1" applyProtection="1">
      <alignment horizontal="center" vertical="center"/>
      <protection locked="0"/>
    </xf>
    <xf numFmtId="0" fontId="18" fillId="0" borderId="0" xfId="0" applyFont="1" applyFill="1" applyAlignment="1" applyProtection="1">
      <alignment horizontal="center" vertical="center"/>
      <protection locked="0"/>
    </xf>
    <xf numFmtId="0" fontId="18" fillId="0" borderId="0" xfId="0" applyFont="1" applyFill="1" applyAlignment="1" applyProtection="1">
      <alignment horizontal="left" vertical="center"/>
      <protection locked="0"/>
    </xf>
    <xf numFmtId="0" fontId="18" fillId="0" borderId="0" xfId="0" applyFont="1" applyFill="1" applyProtection="1">
      <alignment vertical="center"/>
      <protection locked="0"/>
    </xf>
    <xf numFmtId="0" fontId="7" fillId="0" borderId="0" xfId="0" applyFont="1" applyProtection="1">
      <alignment vertical="center"/>
      <protection locked="0"/>
    </xf>
    <xf numFmtId="0" fontId="27" fillId="3" borderId="1" xfId="0" applyFont="1" applyFill="1" applyBorder="1" applyAlignment="1">
      <alignment vertical="center" wrapText="1"/>
    </xf>
    <xf numFmtId="0" fontId="27" fillId="11" borderId="1" xfId="0" applyFont="1" applyFill="1" applyBorder="1" applyAlignment="1">
      <alignment vertical="center" wrapText="1"/>
    </xf>
    <xf numFmtId="0" fontId="27" fillId="12" borderId="1" xfId="0" applyFont="1" applyFill="1" applyBorder="1" applyAlignment="1">
      <alignment vertical="center" wrapText="1"/>
    </xf>
    <xf numFmtId="0" fontId="27" fillId="0" borderId="0" xfId="0" applyFont="1" applyBorder="1" applyAlignment="1">
      <alignment horizontal="left" vertical="center"/>
    </xf>
    <xf numFmtId="0" fontId="27" fillId="0" borderId="0" xfId="0" applyFont="1" applyAlignment="1">
      <alignment horizontal="left" vertical="center"/>
    </xf>
    <xf numFmtId="0" fontId="0" fillId="0" borderId="0" xfId="0" applyAlignment="1">
      <alignment vertical="center"/>
    </xf>
    <xf numFmtId="0" fontId="13" fillId="0" borderId="0" xfId="5" applyFont="1" applyFill="1" applyBorder="1" applyAlignment="1" applyProtection="1">
      <alignment vertical="center"/>
    </xf>
    <xf numFmtId="0" fontId="0" fillId="15" borderId="86" xfId="0" applyFill="1" applyBorder="1">
      <alignment vertical="center"/>
    </xf>
    <xf numFmtId="0" fontId="0" fillId="15" borderId="86" xfId="0" applyFill="1" applyBorder="1" applyAlignment="1">
      <alignment vertical="center"/>
    </xf>
    <xf numFmtId="0" fontId="25" fillId="0" borderId="0" xfId="5" applyFont="1" applyFill="1" applyBorder="1" applyAlignment="1" applyProtection="1">
      <alignment vertical="center"/>
    </xf>
    <xf numFmtId="0" fontId="14" fillId="0" borderId="0" xfId="5" applyFont="1" applyFill="1" applyBorder="1" applyAlignment="1" applyProtection="1">
      <alignment horizontal="center" vertical="center"/>
    </xf>
    <xf numFmtId="0" fontId="14" fillId="0" borderId="0" xfId="5" applyFont="1" applyFill="1" applyBorder="1" applyAlignment="1" applyProtection="1">
      <alignment vertical="center"/>
    </xf>
    <xf numFmtId="0" fontId="0" fillId="0" borderId="87" xfId="0" applyBorder="1">
      <alignment vertical="center"/>
    </xf>
    <xf numFmtId="0" fontId="25" fillId="0" borderId="88" xfId="5" applyFont="1" applyFill="1" applyBorder="1" applyAlignment="1" applyProtection="1">
      <alignment vertical="center"/>
    </xf>
    <xf numFmtId="0" fontId="14" fillId="0" borderId="88" xfId="5" applyFont="1" applyFill="1" applyBorder="1" applyAlignment="1" applyProtection="1">
      <alignment horizontal="center" vertical="center"/>
    </xf>
    <xf numFmtId="0" fontId="14" fillId="0" borderId="88" xfId="5" applyFont="1" applyFill="1" applyBorder="1" applyAlignment="1" applyProtection="1">
      <alignment vertical="center"/>
    </xf>
    <xf numFmtId="0" fontId="0" fillId="0" borderId="0" xfId="0" applyBorder="1" applyAlignment="1">
      <alignment vertical="center"/>
    </xf>
    <xf numFmtId="0" fontId="0" fillId="0" borderId="0" xfId="0" applyBorder="1">
      <alignment vertical="center"/>
    </xf>
    <xf numFmtId="0" fontId="44" fillId="0" borderId="89" xfId="0" applyFont="1" applyBorder="1">
      <alignment vertical="center"/>
    </xf>
    <xf numFmtId="0" fontId="44" fillId="0" borderId="0" xfId="0" applyFont="1" applyBorder="1" applyAlignment="1">
      <alignment vertical="center"/>
    </xf>
    <xf numFmtId="0" fontId="44" fillId="0" borderId="0" xfId="0" applyFont="1">
      <alignment vertical="center"/>
    </xf>
    <xf numFmtId="0" fontId="31" fillId="0" borderId="0" xfId="5" applyFont="1" applyFill="1" applyBorder="1" applyAlignment="1" applyProtection="1">
      <alignment horizontal="center" vertical="center"/>
    </xf>
    <xf numFmtId="0" fontId="32" fillId="0" borderId="0" xfId="5" applyFont="1" applyFill="1" applyBorder="1" applyAlignment="1" applyProtection="1">
      <alignment horizontal="center" vertical="center"/>
    </xf>
    <xf numFmtId="0" fontId="32" fillId="0" borderId="0" xfId="5" applyFont="1" applyFill="1" applyBorder="1" applyAlignment="1" applyProtection="1">
      <alignment vertical="center"/>
    </xf>
    <xf numFmtId="0" fontId="0" fillId="0" borderId="89" xfId="0" applyBorder="1">
      <alignment vertical="center"/>
    </xf>
    <xf numFmtId="0" fontId="33" fillId="0" borderId="0" xfId="5" applyFont="1" applyFill="1" applyBorder="1" applyAlignment="1" applyProtection="1">
      <alignment horizontal="left" vertical="center"/>
    </xf>
    <xf numFmtId="0" fontId="34" fillId="0" borderId="0" xfId="5" applyFont="1" applyFill="1" applyBorder="1" applyAlignment="1" applyProtection="1">
      <alignment horizontal="center" vertical="center"/>
    </xf>
    <xf numFmtId="0" fontId="13" fillId="0" borderId="0" xfId="5" applyFont="1" applyBorder="1" applyAlignment="1" applyProtection="1">
      <alignment horizontal="center" vertical="center"/>
    </xf>
    <xf numFmtId="49" fontId="13" fillId="0" borderId="0" xfId="5" applyNumberFormat="1" applyFont="1" applyBorder="1" applyAlignment="1" applyProtection="1">
      <alignment horizontal="distributed" vertical="center"/>
    </xf>
    <xf numFmtId="49" fontId="13" fillId="0" borderId="0" xfId="5" applyNumberFormat="1" applyFont="1" applyBorder="1" applyAlignment="1" applyProtection="1">
      <alignment horizontal="center" vertical="center"/>
    </xf>
    <xf numFmtId="0" fontId="45" fillId="0" borderId="0" xfId="0" applyFont="1" applyBorder="1" applyAlignment="1">
      <alignment horizontal="center" vertical="center" textRotation="90"/>
    </xf>
    <xf numFmtId="0" fontId="0" fillId="0" borderId="0" xfId="0" applyFill="1" applyBorder="1" applyAlignment="1">
      <alignment vertical="center"/>
    </xf>
    <xf numFmtId="0" fontId="0" fillId="0" borderId="90" xfId="0" applyBorder="1">
      <alignment vertical="center"/>
    </xf>
    <xf numFmtId="0" fontId="0" fillId="0" borderId="91" xfId="0" applyBorder="1" applyAlignment="1">
      <alignment vertical="center"/>
    </xf>
    <xf numFmtId="0" fontId="0" fillId="0" borderId="91" xfId="0" applyBorder="1">
      <alignment vertical="center"/>
    </xf>
    <xf numFmtId="0" fontId="23" fillId="0" borderId="0" xfId="5" applyFont="1" applyFill="1" applyBorder="1" applyAlignment="1" applyProtection="1">
      <alignment horizontal="center" vertical="center"/>
      <protection locked="0"/>
    </xf>
    <xf numFmtId="0" fontId="23" fillId="0" borderId="0" xfId="5" applyNumberFormat="1" applyFont="1" applyFill="1" applyBorder="1" applyAlignment="1" applyProtection="1">
      <alignment horizontal="right" shrinkToFit="1"/>
      <protection locked="0"/>
    </xf>
    <xf numFmtId="177" fontId="23" fillId="0" borderId="0" xfId="5" applyNumberFormat="1" applyFont="1" applyFill="1" applyBorder="1" applyAlignment="1" applyProtection="1">
      <alignment horizontal="right" shrinkToFit="1"/>
      <protection locked="0"/>
    </xf>
    <xf numFmtId="42" fontId="23" fillId="0" borderId="0" xfId="5" applyNumberFormat="1" applyFont="1" applyFill="1" applyBorder="1" applyAlignment="1" applyProtection="1">
      <alignment horizontal="right" shrinkToFit="1"/>
      <protection locked="0"/>
    </xf>
    <xf numFmtId="0" fontId="17" fillId="0" borderId="0" xfId="5" applyFont="1" applyFill="1" applyBorder="1" applyAlignment="1" applyProtection="1">
      <alignment vertical="center"/>
      <protection locked="0"/>
    </xf>
    <xf numFmtId="0" fontId="23" fillId="0" borderId="0" xfId="5" applyFont="1" applyFill="1" applyBorder="1" applyAlignment="1" applyProtection="1">
      <alignment vertical="center"/>
      <protection locked="0"/>
    </xf>
    <xf numFmtId="176" fontId="22" fillId="0" borderId="0" xfId="5" applyNumberFormat="1" applyFont="1" applyFill="1" applyBorder="1" applyAlignment="1" applyProtection="1">
      <alignment vertical="center" shrinkToFit="1"/>
      <protection locked="0"/>
    </xf>
    <xf numFmtId="0" fontId="36" fillId="17" borderId="1" xfId="0" applyNumberFormat="1" applyFont="1" applyFill="1" applyBorder="1" applyAlignment="1" applyProtection="1">
      <alignment horizontal="center" vertical="center"/>
    </xf>
    <xf numFmtId="0" fontId="16" fillId="17" borderId="1" xfId="0" applyNumberFormat="1" applyFont="1" applyFill="1" applyBorder="1" applyAlignment="1" applyProtection="1">
      <alignment horizontal="center" vertical="center"/>
    </xf>
    <xf numFmtId="49" fontId="13" fillId="6" borderId="45" xfId="5" quotePrefix="1" applyNumberFormat="1" applyFont="1" applyFill="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0" fillId="0" borderId="0" xfId="0" applyAlignment="1">
      <alignment horizontal="center" vertical="center" textRotation="255" wrapText="1"/>
    </xf>
    <xf numFmtId="0" fontId="0" fillId="0" borderId="0" xfId="0" applyAlignment="1">
      <alignment vertical="center" textRotation="255"/>
    </xf>
    <xf numFmtId="0" fontId="0" fillId="0" borderId="0" xfId="0" applyFill="1" applyAlignment="1">
      <alignment vertical="center" textRotation="255" wrapText="1"/>
    </xf>
    <xf numFmtId="0" fontId="0" fillId="0" borderId="0" xfId="0" applyAlignment="1">
      <alignment vertical="center" textRotation="255" wrapText="1"/>
    </xf>
    <xf numFmtId="0" fontId="0" fillId="0" borderId="0" xfId="0" applyAlignment="1">
      <alignment vertical="center" wrapText="1"/>
    </xf>
    <xf numFmtId="0" fontId="0" fillId="15" borderId="0" xfId="0" applyFill="1" applyBorder="1" applyAlignment="1">
      <alignment vertical="center"/>
    </xf>
    <xf numFmtId="0" fontId="0" fillId="15" borderId="94" xfId="0" applyFill="1" applyBorder="1">
      <alignment vertical="center"/>
    </xf>
    <xf numFmtId="0" fontId="48" fillId="0" borderId="0" xfId="0" applyFont="1" applyAlignment="1">
      <alignment horizontal="center" vertical="center"/>
    </xf>
    <xf numFmtId="0" fontId="48" fillId="0" borderId="0" xfId="0" applyFont="1" applyAlignment="1">
      <alignment horizontal="left" vertical="center"/>
    </xf>
    <xf numFmtId="0" fontId="0" fillId="19" borderId="20" xfId="0" applyFill="1" applyBorder="1" applyAlignment="1">
      <alignment horizontal="center" vertical="center" textRotation="255" wrapText="1"/>
    </xf>
    <xf numFmtId="0" fontId="0" fillId="19" borderId="49" xfId="0" applyFill="1" applyBorder="1" applyAlignment="1">
      <alignment horizontal="center" vertical="center" textRotation="255" wrapText="1"/>
    </xf>
    <xf numFmtId="0" fontId="0" fillId="19" borderId="49" xfId="0" applyFill="1" applyBorder="1" applyAlignment="1">
      <alignment vertical="center" textRotation="255" wrapText="1"/>
    </xf>
    <xf numFmtId="0" fontId="0" fillId="19" borderId="49" xfId="0" applyFill="1" applyBorder="1" applyAlignment="1">
      <alignment horizontal="right" vertical="center" textRotation="255" wrapText="1"/>
    </xf>
    <xf numFmtId="0" fontId="0" fillId="19" borderId="28" xfId="0" applyFill="1" applyBorder="1" applyAlignment="1">
      <alignment vertical="center" textRotation="255" wrapText="1"/>
    </xf>
    <xf numFmtId="0" fontId="16" fillId="10" borderId="37" xfId="5" applyFont="1" applyFill="1" applyBorder="1" applyAlignment="1" applyProtection="1">
      <alignment horizontal="center" vertical="center" shrinkToFit="1"/>
    </xf>
    <xf numFmtId="0" fontId="16" fillId="10" borderId="50" xfId="5" applyFont="1" applyFill="1" applyBorder="1" applyAlignment="1" applyProtection="1">
      <alignment horizontal="center" vertical="center" shrinkToFit="1"/>
    </xf>
    <xf numFmtId="0" fontId="16" fillId="10" borderId="38" xfId="5" applyFont="1" applyFill="1" applyBorder="1" applyAlignment="1" applyProtection="1">
      <alignment horizontal="center" vertical="center"/>
    </xf>
    <xf numFmtId="0" fontId="16" fillId="0" borderId="13" xfId="5" applyNumberFormat="1" applyFont="1" applyFill="1" applyBorder="1" applyAlignment="1" applyProtection="1">
      <alignment horizontal="center" vertical="center"/>
    </xf>
    <xf numFmtId="0" fontId="16" fillId="0" borderId="16" xfId="5" applyNumberFormat="1" applyFont="1" applyFill="1" applyBorder="1" applyAlignment="1" applyProtection="1">
      <alignment horizontal="center" vertical="center"/>
    </xf>
    <xf numFmtId="0" fontId="16" fillId="0" borderId="104" xfId="5" applyNumberFormat="1" applyFont="1" applyFill="1" applyBorder="1" applyAlignment="1" applyProtection="1">
      <alignment horizontal="center" vertical="center"/>
    </xf>
    <xf numFmtId="0" fontId="16" fillId="0" borderId="15" xfId="5" applyNumberFormat="1" applyFont="1" applyFill="1" applyBorder="1" applyAlignment="1" applyProtection="1">
      <alignment horizontal="center" vertical="center"/>
    </xf>
    <xf numFmtId="0" fontId="16" fillId="0" borderId="14" xfId="5" applyNumberFormat="1" applyFont="1" applyFill="1" applyBorder="1" applyAlignment="1" applyProtection="1">
      <alignment horizontal="center" vertical="center"/>
    </xf>
    <xf numFmtId="0" fontId="16" fillId="10" borderId="50" xfId="5" applyFont="1" applyFill="1" applyBorder="1" applyAlignment="1" applyProtection="1">
      <alignment horizontal="center" vertical="center"/>
    </xf>
    <xf numFmtId="0" fontId="48" fillId="21" borderId="1" xfId="0" applyFont="1" applyFill="1" applyBorder="1" applyAlignment="1">
      <alignment horizontal="center" vertical="center"/>
    </xf>
    <xf numFmtId="0" fontId="48" fillId="21" borderId="1" xfId="0" applyFont="1" applyFill="1" applyBorder="1" applyAlignment="1">
      <alignment horizontal="left" vertical="center"/>
    </xf>
    <xf numFmtId="0" fontId="27" fillId="0" borderId="0" xfId="0" applyFont="1" applyBorder="1" applyAlignment="1">
      <alignment horizontal="center" vertical="center"/>
    </xf>
    <xf numFmtId="0" fontId="16" fillId="0" borderId="85" xfId="5" applyNumberFormat="1" applyFont="1" applyFill="1" applyBorder="1" applyAlignment="1" applyProtection="1">
      <alignment vertical="center" shrinkToFit="1"/>
      <protection locked="0"/>
    </xf>
    <xf numFmtId="0" fontId="38" fillId="0" borderId="85" xfId="5" applyFont="1" applyFill="1" applyBorder="1" applyAlignment="1" applyProtection="1">
      <alignment vertical="center"/>
      <protection locked="0"/>
    </xf>
    <xf numFmtId="49" fontId="28" fillId="7" borderId="12" xfId="5" applyNumberFormat="1" applyFont="1" applyFill="1" applyBorder="1" applyAlignment="1" applyProtection="1">
      <alignment horizontal="center" vertical="center"/>
      <protection hidden="1"/>
    </xf>
    <xf numFmtId="0" fontId="51" fillId="15" borderId="86" xfId="0" applyFont="1" applyFill="1" applyBorder="1">
      <alignment vertical="center"/>
    </xf>
    <xf numFmtId="0" fontId="16" fillId="0" borderId="0" xfId="5" applyNumberFormat="1" applyFont="1" applyFill="1" applyBorder="1" applyAlignment="1" applyProtection="1">
      <alignment vertical="center" shrinkToFit="1"/>
      <protection locked="0"/>
    </xf>
    <xf numFmtId="0" fontId="18" fillId="0" borderId="0" xfId="0" applyFont="1" applyFill="1" applyBorder="1" applyAlignment="1" applyProtection="1">
      <alignment horizontal="left" vertical="center"/>
      <protection locked="0"/>
    </xf>
    <xf numFmtId="0" fontId="38" fillId="0" borderId="0" xfId="5" applyFont="1" applyFill="1" applyBorder="1" applyAlignment="1" applyProtection="1">
      <alignment vertical="center"/>
      <protection locked="0"/>
    </xf>
    <xf numFmtId="0" fontId="18" fillId="17" borderId="50" xfId="0" applyFont="1" applyFill="1" applyBorder="1" applyAlignment="1" applyProtection="1">
      <alignment horizontal="center" vertical="center"/>
    </xf>
    <xf numFmtId="0" fontId="16" fillId="17" borderId="112" xfId="5" applyFont="1" applyFill="1" applyBorder="1" applyAlignment="1" applyProtection="1">
      <alignment horizontal="center" vertical="center"/>
    </xf>
    <xf numFmtId="0" fontId="16" fillId="17" borderId="84" xfId="5" applyFont="1" applyFill="1" applyBorder="1" applyAlignment="1" applyProtection="1">
      <alignment horizontal="center" vertical="center"/>
    </xf>
    <xf numFmtId="0" fontId="16" fillId="17" borderId="113" xfId="5" applyFont="1" applyFill="1" applyBorder="1" applyAlignment="1" applyProtection="1">
      <alignment horizontal="center" vertical="center"/>
    </xf>
    <xf numFmtId="0" fontId="13" fillId="0" borderId="0" xfId="0" applyFont="1" applyProtection="1">
      <alignment vertical="center"/>
    </xf>
    <xf numFmtId="0" fontId="13" fillId="0" borderId="0" xfId="0" applyFont="1" applyFill="1" applyProtection="1">
      <alignment vertical="center"/>
    </xf>
    <xf numFmtId="0" fontId="57" fillId="0" borderId="0" xfId="0" applyFont="1">
      <alignment vertical="center"/>
    </xf>
    <xf numFmtId="0" fontId="57" fillId="0" borderId="0" xfId="0" applyFont="1" applyAlignment="1">
      <alignment vertical="center"/>
    </xf>
    <xf numFmtId="0" fontId="57" fillId="0" borderId="0" xfId="0" applyFont="1" applyBorder="1">
      <alignment vertical="center"/>
    </xf>
    <xf numFmtId="0" fontId="58" fillId="0" borderId="0" xfId="0" applyFont="1" applyBorder="1">
      <alignment vertical="center"/>
    </xf>
    <xf numFmtId="0" fontId="58" fillId="0" borderId="0" xfId="0" applyFont="1">
      <alignment vertical="center"/>
    </xf>
    <xf numFmtId="0" fontId="59" fillId="0" borderId="0" xfId="0" applyFont="1" applyProtection="1">
      <alignment vertical="center"/>
    </xf>
    <xf numFmtId="0" fontId="60" fillId="0" borderId="0" xfId="0" applyFont="1" applyProtection="1">
      <alignment vertical="center"/>
    </xf>
    <xf numFmtId="0" fontId="53" fillId="0" borderId="0" xfId="0" applyFont="1" applyFill="1" applyBorder="1" applyAlignment="1">
      <alignment horizontal="center" vertical="center"/>
    </xf>
    <xf numFmtId="0" fontId="61" fillId="0" borderId="0" xfId="0" applyFont="1" applyFill="1" applyProtection="1">
      <alignment vertical="center"/>
    </xf>
    <xf numFmtId="0" fontId="33" fillId="22" borderId="0" xfId="5" applyFont="1" applyFill="1" applyBorder="1" applyAlignment="1" applyProtection="1">
      <alignment horizontal="center" vertical="center" wrapText="1"/>
    </xf>
    <xf numFmtId="0" fontId="64" fillId="23" borderId="0" xfId="5" applyFont="1" applyFill="1" applyAlignment="1" applyProtection="1">
      <alignment horizontal="center" vertical="center"/>
    </xf>
    <xf numFmtId="0" fontId="65" fillId="0" borderId="0" xfId="5" applyFont="1" applyFill="1" applyBorder="1" applyAlignment="1" applyProtection="1">
      <alignment vertical="center" wrapText="1"/>
    </xf>
    <xf numFmtId="0" fontId="7" fillId="0" borderId="0" xfId="0" applyFont="1" applyBorder="1" applyProtection="1">
      <alignment vertical="center"/>
      <protection locked="0"/>
    </xf>
    <xf numFmtId="0" fontId="7" fillId="0" borderId="0" xfId="0" applyFont="1" applyBorder="1" applyProtection="1">
      <alignment vertical="center"/>
    </xf>
    <xf numFmtId="0" fontId="13" fillId="0" borderId="0" xfId="0" applyFont="1" applyBorder="1" applyProtection="1">
      <alignment vertical="center"/>
    </xf>
    <xf numFmtId="0" fontId="61" fillId="0" borderId="0" xfId="0" applyFont="1" applyFill="1" applyBorder="1" applyProtection="1">
      <alignment vertical="center"/>
    </xf>
    <xf numFmtId="0" fontId="13" fillId="0" borderId="0" xfId="0" applyFont="1" applyFill="1" applyBorder="1" applyProtection="1">
      <alignment vertical="center"/>
    </xf>
    <xf numFmtId="0" fontId="10" fillId="0" borderId="0" xfId="0" applyFont="1" applyProtection="1">
      <alignment vertical="center"/>
    </xf>
    <xf numFmtId="0" fontId="68" fillId="0" borderId="0" xfId="5" applyFont="1" applyFill="1" applyBorder="1" applyAlignment="1" applyProtection="1">
      <alignment vertical="center"/>
    </xf>
    <xf numFmtId="0" fontId="0" fillId="0" borderId="119" xfId="0" applyBorder="1">
      <alignment vertical="center"/>
    </xf>
    <xf numFmtId="0" fontId="0" fillId="0" borderId="120" xfId="0" applyBorder="1">
      <alignment vertical="center"/>
    </xf>
    <xf numFmtId="0" fontId="0" fillId="15" borderId="0" xfId="0" applyFill="1" applyBorder="1">
      <alignment vertical="center"/>
    </xf>
    <xf numFmtId="0" fontId="0" fillId="15" borderId="0" xfId="0" applyFill="1" applyBorder="1" applyAlignment="1">
      <alignment horizontal="left" vertical="center" wrapText="1"/>
    </xf>
    <xf numFmtId="0" fontId="0" fillId="15" borderId="86" xfId="0" applyFill="1" applyBorder="1" applyAlignment="1">
      <alignment vertical="center" wrapText="1"/>
    </xf>
    <xf numFmtId="0" fontId="43" fillId="15" borderId="0" xfId="1" applyFont="1" applyFill="1" applyBorder="1" applyAlignment="1">
      <alignment horizontal="center" vertical="center"/>
    </xf>
    <xf numFmtId="0" fontId="53" fillId="0" borderId="0" xfId="0" applyFont="1" applyBorder="1" applyAlignment="1">
      <alignment horizontal="center" vertical="center"/>
    </xf>
    <xf numFmtId="0" fontId="10" fillId="0" borderId="0" xfId="0" applyFont="1" applyAlignment="1" applyProtection="1">
      <alignment horizontal="right" vertical="center"/>
    </xf>
    <xf numFmtId="0" fontId="48" fillId="0" borderId="0" xfId="0" applyFont="1" applyAlignment="1">
      <alignment horizontal="right" vertical="center"/>
    </xf>
    <xf numFmtId="0" fontId="70" fillId="0" borderId="0" xfId="0" applyFont="1" applyAlignment="1">
      <alignment horizontal="center" vertical="center"/>
    </xf>
    <xf numFmtId="0" fontId="70" fillId="0" borderId="0" xfId="0" applyFont="1" applyAlignment="1">
      <alignment horizontal="left" vertical="center"/>
    </xf>
    <xf numFmtId="0" fontId="49" fillId="13" borderId="0" xfId="5" applyFont="1" applyFill="1" applyBorder="1" applyAlignment="1" applyProtection="1">
      <alignment horizontal="center" vertical="center"/>
    </xf>
    <xf numFmtId="0" fontId="27" fillId="12" borderId="1" xfId="0" applyFont="1" applyFill="1" applyBorder="1" applyAlignment="1">
      <alignment horizontal="center" vertical="center" wrapText="1"/>
    </xf>
    <xf numFmtId="56" fontId="27" fillId="0" borderId="0" xfId="0" applyNumberFormat="1" applyFont="1" applyAlignment="1">
      <alignment horizontal="left" vertical="center"/>
    </xf>
    <xf numFmtId="0" fontId="15" fillId="9" borderId="126" xfId="5" applyFont="1" applyFill="1" applyBorder="1" applyAlignment="1" applyProtection="1">
      <alignment horizontal="center" vertical="center"/>
      <protection hidden="1"/>
    </xf>
    <xf numFmtId="0" fontId="15" fillId="9" borderId="129" xfId="5" applyFont="1" applyFill="1" applyBorder="1" applyAlignment="1" applyProtection="1">
      <alignment horizontal="center" vertical="center"/>
      <protection hidden="1"/>
    </xf>
    <xf numFmtId="0" fontId="13" fillId="24" borderId="127" xfId="5" applyFont="1" applyFill="1" applyBorder="1" applyAlignment="1" applyProtection="1">
      <alignment horizontal="center" vertical="center"/>
      <protection hidden="1"/>
    </xf>
    <xf numFmtId="49" fontId="13" fillId="24" borderId="127" xfId="5" applyNumberFormat="1" applyFont="1" applyFill="1" applyBorder="1" applyAlignment="1" applyProtection="1">
      <alignment horizontal="left" vertical="center"/>
      <protection hidden="1"/>
    </xf>
    <xf numFmtId="49" fontId="13" fillId="24" borderId="127" xfId="5" applyNumberFormat="1" applyFont="1" applyFill="1" applyBorder="1" applyAlignment="1" applyProtection="1">
      <alignment horizontal="left" vertical="center"/>
      <protection locked="0"/>
    </xf>
    <xf numFmtId="49" fontId="13" fillId="24" borderId="127" xfId="5" applyNumberFormat="1" applyFont="1" applyFill="1" applyBorder="1" applyAlignment="1" applyProtection="1">
      <alignment horizontal="center" vertical="center"/>
      <protection hidden="1"/>
    </xf>
    <xf numFmtId="49" fontId="13" fillId="24" borderId="127" xfId="5" applyNumberFormat="1" applyFont="1" applyFill="1" applyBorder="1" applyAlignment="1" applyProtection="1">
      <alignment horizontal="right" vertical="center"/>
      <protection hidden="1"/>
    </xf>
    <xf numFmtId="49" fontId="13" fillId="24" borderId="128" xfId="5" applyNumberFormat="1" applyFont="1" applyFill="1" applyBorder="1" applyAlignment="1" applyProtection="1">
      <alignment horizontal="center" vertical="center"/>
      <protection locked="0"/>
    </xf>
    <xf numFmtId="0" fontId="13" fillId="24" borderId="130" xfId="5" applyFont="1" applyFill="1" applyBorder="1" applyAlignment="1" applyProtection="1">
      <alignment horizontal="center" vertical="center"/>
      <protection hidden="1"/>
    </xf>
    <xf numFmtId="49" fontId="13" fillId="24" borderId="130" xfId="5" applyNumberFormat="1" applyFont="1" applyFill="1" applyBorder="1" applyAlignment="1" applyProtection="1">
      <alignment horizontal="left" vertical="center"/>
      <protection hidden="1"/>
    </xf>
    <xf numFmtId="49" fontId="13" fillId="24" borderId="130" xfId="5" applyNumberFormat="1" applyFont="1" applyFill="1" applyBorder="1" applyAlignment="1" applyProtection="1">
      <alignment horizontal="left" vertical="center"/>
      <protection locked="0"/>
    </xf>
    <xf numFmtId="49" fontId="13" fillId="24" borderId="130" xfId="5" applyNumberFormat="1" applyFont="1" applyFill="1" applyBorder="1" applyAlignment="1" applyProtection="1">
      <alignment horizontal="center" vertical="center"/>
      <protection hidden="1"/>
    </xf>
    <xf numFmtId="49" fontId="13" fillId="24" borderId="130" xfId="5" applyNumberFormat="1" applyFont="1" applyFill="1" applyBorder="1" applyAlignment="1" applyProtection="1">
      <alignment horizontal="right" vertical="center"/>
      <protection hidden="1"/>
    </xf>
    <xf numFmtId="49" fontId="13" fillId="24" borderId="131" xfId="5" applyNumberFormat="1" applyFont="1" applyFill="1" applyBorder="1" applyAlignment="1" applyProtection="1">
      <alignment horizontal="center" vertical="center"/>
      <protection locked="0"/>
    </xf>
    <xf numFmtId="0" fontId="13" fillId="0" borderId="132" xfId="5" applyFont="1" applyBorder="1" applyAlignment="1" applyProtection="1">
      <alignment horizontal="right" vertical="center"/>
      <protection locked="0"/>
    </xf>
    <xf numFmtId="49" fontId="13" fillId="0" borderId="133" xfId="5" applyNumberFormat="1" applyFont="1" applyBorder="1" applyAlignment="1" applyProtection="1">
      <alignment horizontal="left" vertical="center"/>
      <protection locked="0"/>
    </xf>
    <xf numFmtId="49" fontId="13" fillId="0" borderId="133" xfId="5" applyNumberFormat="1" applyFont="1" applyBorder="1" applyAlignment="1" applyProtection="1">
      <alignment horizontal="center" vertical="center"/>
      <protection locked="0"/>
    </xf>
    <xf numFmtId="49" fontId="13" fillId="0" borderId="133" xfId="5" applyNumberFormat="1" applyFont="1" applyFill="1" applyBorder="1" applyAlignment="1" applyProtection="1">
      <alignment horizontal="center" vertical="center"/>
      <protection locked="0"/>
    </xf>
    <xf numFmtId="49" fontId="13" fillId="0" borderId="133" xfId="5" applyNumberFormat="1" applyFont="1" applyFill="1" applyBorder="1" applyAlignment="1" applyProtection="1">
      <alignment horizontal="right" vertical="center"/>
      <protection locked="0"/>
    </xf>
    <xf numFmtId="49" fontId="13" fillId="0" borderId="134" xfId="5" applyNumberFormat="1" applyFont="1" applyFill="1" applyBorder="1" applyAlignment="1" applyProtection="1">
      <alignment horizontal="center" vertical="center"/>
      <protection locked="0"/>
    </xf>
    <xf numFmtId="0" fontId="13" fillId="0" borderId="135" xfId="5" applyFont="1" applyBorder="1" applyAlignment="1" applyProtection="1">
      <alignment horizontal="right" vertical="center"/>
      <protection locked="0"/>
    </xf>
    <xf numFmtId="49" fontId="13" fillId="0" borderId="136" xfId="5" applyNumberFormat="1" applyFont="1" applyBorder="1" applyAlignment="1" applyProtection="1">
      <alignment horizontal="left" vertical="center"/>
      <protection locked="0"/>
    </xf>
    <xf numFmtId="49" fontId="13" fillId="0" borderId="136" xfId="5" applyNumberFormat="1" applyFont="1" applyBorder="1" applyAlignment="1" applyProtection="1">
      <alignment horizontal="center" vertical="center"/>
      <protection locked="0"/>
    </xf>
    <xf numFmtId="49" fontId="13" fillId="0" borderId="136" xfId="5" applyNumberFormat="1" applyFont="1" applyFill="1" applyBorder="1" applyAlignment="1" applyProtection="1">
      <alignment horizontal="center" vertical="center"/>
      <protection locked="0"/>
    </xf>
    <xf numFmtId="49" fontId="13" fillId="0" borderId="136" xfId="5" applyNumberFormat="1" applyFont="1" applyFill="1" applyBorder="1" applyAlignment="1" applyProtection="1">
      <alignment horizontal="right" vertical="center"/>
      <protection locked="0"/>
    </xf>
    <xf numFmtId="49" fontId="13" fillId="0" borderId="137" xfId="5" applyNumberFormat="1" applyFont="1" applyFill="1" applyBorder="1" applyAlignment="1" applyProtection="1">
      <alignment horizontal="center" vertical="center"/>
      <protection locked="0"/>
    </xf>
    <xf numFmtId="0" fontId="13" fillId="0" borderId="138" xfId="5" applyFont="1" applyBorder="1" applyAlignment="1" applyProtection="1">
      <alignment horizontal="right" vertical="center"/>
      <protection locked="0"/>
    </xf>
    <xf numFmtId="49" fontId="13" fillId="0" borderId="139" xfId="5" applyNumberFormat="1" applyFont="1" applyBorder="1" applyAlignment="1" applyProtection="1">
      <alignment horizontal="left" vertical="center"/>
      <protection locked="0"/>
    </xf>
    <xf numFmtId="49" fontId="13" fillId="0" borderId="139" xfId="5" applyNumberFormat="1" applyFont="1" applyBorder="1" applyAlignment="1" applyProtection="1">
      <alignment horizontal="center" vertical="center"/>
      <protection locked="0"/>
    </xf>
    <xf numFmtId="49" fontId="13" fillId="0" borderId="139" xfId="5" applyNumberFormat="1" applyFont="1" applyFill="1" applyBorder="1" applyAlignment="1" applyProtection="1">
      <alignment horizontal="center" vertical="center"/>
      <protection locked="0"/>
    </xf>
    <xf numFmtId="49" fontId="13" fillId="0" borderId="139" xfId="5" applyNumberFormat="1" applyFont="1" applyFill="1" applyBorder="1" applyAlignment="1" applyProtection="1">
      <alignment horizontal="right" vertical="center"/>
      <protection locked="0"/>
    </xf>
    <xf numFmtId="49" fontId="13" fillId="0" borderId="140" xfId="5" applyNumberFormat="1" applyFont="1" applyFill="1" applyBorder="1" applyAlignment="1" applyProtection="1">
      <alignment horizontal="center" vertical="center"/>
      <protection locked="0"/>
    </xf>
    <xf numFmtId="0" fontId="13" fillId="0" borderId="141" xfId="5" applyFont="1" applyBorder="1" applyAlignment="1" applyProtection="1">
      <alignment horizontal="right" vertical="center"/>
      <protection locked="0"/>
    </xf>
    <xf numFmtId="49" fontId="13" fillId="0" borderId="142" xfId="5" applyNumberFormat="1" applyFont="1" applyBorder="1" applyAlignment="1" applyProtection="1">
      <alignment horizontal="left" vertical="center"/>
      <protection locked="0"/>
    </xf>
    <xf numFmtId="49" fontId="13" fillId="0" borderId="142" xfId="5" applyNumberFormat="1" applyFont="1" applyBorder="1" applyAlignment="1" applyProtection="1">
      <alignment horizontal="center" vertical="center"/>
      <protection locked="0"/>
    </xf>
    <xf numFmtId="49" fontId="13" fillId="0" borderId="142" xfId="5" applyNumberFormat="1" applyFont="1" applyFill="1" applyBorder="1" applyAlignment="1" applyProtection="1">
      <alignment horizontal="center" vertical="center"/>
      <protection locked="0"/>
    </xf>
    <xf numFmtId="49" fontId="13" fillId="0" borderId="142" xfId="5" applyNumberFormat="1" applyFont="1" applyFill="1" applyBorder="1" applyAlignment="1" applyProtection="1">
      <alignment horizontal="right" vertical="center"/>
      <protection locked="0"/>
    </xf>
    <xf numFmtId="49" fontId="13" fillId="0" borderId="143" xfId="5" applyNumberFormat="1" applyFont="1" applyFill="1" applyBorder="1" applyAlignment="1" applyProtection="1">
      <alignment horizontal="center" vertical="center"/>
      <protection locked="0"/>
    </xf>
    <xf numFmtId="0" fontId="13" fillId="0" borderId="129" xfId="5" applyFont="1" applyBorder="1" applyAlignment="1" applyProtection="1">
      <alignment horizontal="right" vertical="center"/>
      <protection locked="0"/>
    </xf>
    <xf numFmtId="49" fontId="13" fillId="0" borderId="130" xfId="5" applyNumberFormat="1" applyFont="1" applyBorder="1" applyAlignment="1" applyProtection="1">
      <alignment horizontal="left" vertical="center"/>
      <protection locked="0"/>
    </xf>
    <xf numFmtId="49" fontId="13" fillId="0" borderId="130" xfId="5" applyNumberFormat="1" applyFont="1" applyBorder="1" applyAlignment="1" applyProtection="1">
      <alignment horizontal="center" vertical="center"/>
      <protection locked="0"/>
    </xf>
    <xf numFmtId="49" fontId="13" fillId="0" borderId="130" xfId="5" applyNumberFormat="1" applyFont="1" applyFill="1" applyBorder="1" applyAlignment="1" applyProtection="1">
      <alignment horizontal="center" vertical="center"/>
      <protection locked="0"/>
    </xf>
    <xf numFmtId="49" fontId="13" fillId="0" borderId="130" xfId="5" applyNumberFormat="1" applyFont="1" applyFill="1" applyBorder="1" applyAlignment="1" applyProtection="1">
      <alignment horizontal="right" vertical="center"/>
      <protection locked="0"/>
    </xf>
    <xf numFmtId="49" fontId="13" fillId="0" borderId="131" xfId="5" applyNumberFormat="1" applyFont="1" applyFill="1" applyBorder="1" applyAlignment="1" applyProtection="1">
      <alignment horizontal="center" vertical="center"/>
      <protection locked="0"/>
    </xf>
    <xf numFmtId="0" fontId="13" fillId="6" borderId="132" xfId="5" applyFont="1" applyFill="1" applyBorder="1" applyAlignment="1" applyProtection="1">
      <alignment horizontal="left" vertical="center" shrinkToFit="1"/>
      <protection locked="0"/>
    </xf>
    <xf numFmtId="49" fontId="13" fillId="6" borderId="133" xfId="5" applyNumberFormat="1" applyFont="1" applyFill="1" applyBorder="1" applyAlignment="1" applyProtection="1">
      <alignment horizontal="right" vertical="center"/>
      <protection locked="0"/>
    </xf>
    <xf numFmtId="49" fontId="13" fillId="6" borderId="133" xfId="5" applyNumberFormat="1" applyFont="1" applyFill="1" applyBorder="1" applyAlignment="1" applyProtection="1">
      <alignment horizontal="center" vertical="center"/>
      <protection locked="0"/>
    </xf>
    <xf numFmtId="0" fontId="13" fillId="6" borderId="135" xfId="5" applyFont="1" applyFill="1" applyBorder="1" applyAlignment="1" applyProtection="1">
      <alignment horizontal="left" vertical="center" shrinkToFit="1"/>
      <protection locked="0"/>
    </xf>
    <xf numFmtId="49" fontId="13" fillId="6" borderId="136" xfId="5" applyNumberFormat="1" applyFont="1" applyFill="1" applyBorder="1" applyAlignment="1" applyProtection="1">
      <alignment horizontal="right" vertical="center"/>
      <protection locked="0"/>
    </xf>
    <xf numFmtId="49" fontId="13" fillId="6" borderId="136" xfId="5" applyNumberFormat="1" applyFont="1" applyFill="1" applyBorder="1" applyAlignment="1" applyProtection="1">
      <alignment horizontal="center" vertical="center"/>
      <protection locked="0"/>
    </xf>
    <xf numFmtId="49" fontId="13" fillId="6" borderId="136" xfId="5" applyNumberFormat="1" applyFont="1" applyFill="1" applyBorder="1" applyAlignment="1" applyProtection="1">
      <alignment horizontal="left" vertical="center" shrinkToFit="1"/>
      <protection locked="0"/>
    </xf>
    <xf numFmtId="0" fontId="13" fillId="6" borderId="129" xfId="5" applyFont="1" applyFill="1" applyBorder="1" applyAlignment="1" applyProtection="1">
      <alignment horizontal="left" vertical="center" shrinkToFit="1"/>
      <protection locked="0"/>
    </xf>
    <xf numFmtId="49" fontId="13" fillId="6" borderId="130" xfId="5" applyNumberFormat="1" applyFont="1" applyFill="1" applyBorder="1" applyAlignment="1" applyProtection="1">
      <alignment horizontal="right" vertical="center"/>
      <protection locked="0"/>
    </xf>
    <xf numFmtId="49" fontId="13" fillId="6" borderId="130" xfId="5" applyNumberFormat="1" applyFont="1" applyFill="1" applyBorder="1" applyAlignment="1" applyProtection="1">
      <alignment horizontal="left" vertical="center" shrinkToFit="1"/>
      <protection locked="0"/>
    </xf>
    <xf numFmtId="0" fontId="13" fillId="6" borderId="138" xfId="5" applyFont="1" applyFill="1" applyBorder="1" applyAlignment="1" applyProtection="1">
      <alignment horizontal="left" vertical="center" shrinkToFit="1"/>
      <protection locked="0"/>
    </xf>
    <xf numFmtId="49" fontId="13" fillId="6" borderId="139" xfId="5" applyNumberFormat="1" applyFont="1" applyFill="1" applyBorder="1" applyAlignment="1" applyProtection="1">
      <alignment horizontal="right" vertical="center"/>
      <protection locked="0"/>
    </xf>
    <xf numFmtId="0" fontId="13" fillId="6" borderId="141" xfId="5" applyFont="1" applyFill="1" applyBorder="1" applyAlignment="1" applyProtection="1">
      <alignment horizontal="left" vertical="center" shrinkToFit="1"/>
      <protection locked="0"/>
    </xf>
    <xf numFmtId="49" fontId="13" fillId="6" borderId="142" xfId="5" applyNumberFormat="1" applyFont="1" applyFill="1" applyBorder="1" applyAlignment="1" applyProtection="1">
      <alignment horizontal="right" vertical="center"/>
      <protection locked="0"/>
    </xf>
    <xf numFmtId="49" fontId="13" fillId="6" borderId="142" xfId="5" applyNumberFormat="1" applyFont="1" applyFill="1" applyBorder="1" applyAlignment="1" applyProtection="1">
      <alignment horizontal="center" vertical="center"/>
      <protection locked="0"/>
    </xf>
    <xf numFmtId="0" fontId="4" fillId="8" borderId="145" xfId="5" applyFont="1" applyFill="1" applyBorder="1" applyAlignment="1" applyProtection="1">
      <alignment horizontal="center" vertical="center"/>
      <protection hidden="1"/>
    </xf>
    <xf numFmtId="0" fontId="4" fillId="16" borderId="145" xfId="5" applyFont="1" applyFill="1" applyBorder="1" applyAlignment="1" applyProtection="1">
      <alignment horizontal="center" vertical="center"/>
      <protection hidden="1"/>
    </xf>
    <xf numFmtId="0" fontId="13" fillId="24" borderId="132" xfId="5" applyFont="1" applyFill="1" applyBorder="1" applyAlignment="1" applyProtection="1">
      <alignment horizontal="left" vertical="center" shrinkToFit="1"/>
      <protection hidden="1"/>
    </xf>
    <xf numFmtId="49" fontId="13" fillId="24" borderId="133" xfId="5" applyNumberFormat="1" applyFont="1" applyFill="1" applyBorder="1" applyAlignment="1" applyProtection="1">
      <alignment horizontal="right" vertical="center"/>
      <protection hidden="1"/>
    </xf>
    <xf numFmtId="49" fontId="13" fillId="24" borderId="133" xfId="5" applyNumberFormat="1" applyFont="1" applyFill="1" applyBorder="1" applyAlignment="1" applyProtection="1">
      <alignment horizontal="left" vertical="center" shrinkToFit="1"/>
      <protection hidden="1"/>
    </xf>
    <xf numFmtId="49" fontId="13" fillId="24" borderId="147" xfId="5" applyNumberFormat="1" applyFont="1" applyFill="1" applyBorder="1" applyAlignment="1" applyProtection="1">
      <alignment horizontal="center" vertical="center"/>
      <protection hidden="1"/>
    </xf>
    <xf numFmtId="49" fontId="13" fillId="24" borderId="134" xfId="5" applyNumberFormat="1" applyFont="1" applyFill="1" applyBorder="1" applyAlignment="1" applyProtection="1">
      <alignment horizontal="center" vertical="center"/>
      <protection hidden="1"/>
    </xf>
    <xf numFmtId="49" fontId="13" fillId="24" borderId="133" xfId="5" applyNumberFormat="1" applyFont="1" applyFill="1" applyBorder="1" applyAlignment="1" applyProtection="1">
      <alignment horizontal="center" vertical="center"/>
      <protection hidden="1"/>
    </xf>
    <xf numFmtId="49" fontId="13" fillId="24" borderId="134" xfId="5" applyNumberFormat="1" applyFont="1" applyFill="1" applyBorder="1" applyAlignment="1" applyProtection="1">
      <alignment horizontal="center" vertical="center"/>
    </xf>
    <xf numFmtId="0" fontId="13" fillId="24" borderId="129" xfId="5" applyFont="1" applyFill="1" applyBorder="1" applyAlignment="1" applyProtection="1">
      <alignment horizontal="left" vertical="center" shrinkToFit="1"/>
      <protection hidden="1"/>
    </xf>
    <xf numFmtId="49" fontId="13" fillId="24" borderId="130" xfId="5" applyNumberFormat="1" applyFont="1" applyFill="1" applyBorder="1" applyAlignment="1" applyProtection="1">
      <alignment horizontal="left" vertical="center" shrinkToFit="1"/>
      <protection hidden="1"/>
    </xf>
    <xf numFmtId="49" fontId="13" fillId="24" borderId="148" xfId="5" quotePrefix="1" applyNumberFormat="1" applyFont="1" applyFill="1" applyBorder="1" applyAlignment="1" applyProtection="1">
      <alignment horizontal="center" vertical="center"/>
      <protection hidden="1"/>
    </xf>
    <xf numFmtId="49" fontId="13" fillId="24" borderId="131" xfId="5" quotePrefix="1" applyNumberFormat="1" applyFont="1" applyFill="1" applyBorder="1" applyAlignment="1" applyProtection="1">
      <alignment horizontal="center" vertical="center"/>
      <protection hidden="1"/>
    </xf>
    <xf numFmtId="0" fontId="13" fillId="24" borderId="130" xfId="5" applyFont="1" applyFill="1" applyBorder="1" applyAlignment="1" applyProtection="1">
      <alignment horizontal="center" vertical="center" shrinkToFit="1"/>
      <protection hidden="1"/>
    </xf>
    <xf numFmtId="49" fontId="13" fillId="24" borderId="131" xfId="5" quotePrefix="1" applyNumberFormat="1" applyFont="1" applyFill="1" applyBorder="1" applyAlignment="1" applyProtection="1">
      <alignment horizontal="center" vertical="center"/>
    </xf>
    <xf numFmtId="49" fontId="13" fillId="6" borderId="136" xfId="5" quotePrefix="1" applyNumberFormat="1" applyFont="1" applyFill="1" applyBorder="1" applyAlignment="1" applyProtection="1">
      <alignment horizontal="center" vertical="center"/>
      <protection locked="0"/>
    </xf>
    <xf numFmtId="49" fontId="13" fillId="6" borderId="139" xfId="5" quotePrefix="1" applyNumberFormat="1" applyFont="1" applyFill="1" applyBorder="1" applyAlignment="1" applyProtection="1">
      <alignment horizontal="center" vertical="center"/>
      <protection locked="0"/>
    </xf>
    <xf numFmtId="49" fontId="13" fillId="6" borderId="149" xfId="5" quotePrefix="1" applyNumberFormat="1" applyFont="1" applyFill="1" applyBorder="1" applyAlignment="1" applyProtection="1">
      <alignment horizontal="center" vertical="center"/>
      <protection locked="0"/>
    </xf>
    <xf numFmtId="49" fontId="13" fillId="6" borderId="130" xfId="5" quotePrefix="1" applyNumberFormat="1" applyFont="1" applyFill="1" applyBorder="1" applyAlignment="1" applyProtection="1">
      <alignment horizontal="center" vertical="center"/>
      <protection locked="0"/>
    </xf>
    <xf numFmtId="49" fontId="13" fillId="6" borderId="150" xfId="5" quotePrefix="1" applyNumberFormat="1" applyFont="1" applyFill="1" applyBorder="1" applyAlignment="1" applyProtection="1">
      <alignment horizontal="center" vertical="center"/>
      <protection locked="0"/>
    </xf>
    <xf numFmtId="0" fontId="10" fillId="0" borderId="0" xfId="0" applyFont="1" applyAlignment="1" applyProtection="1">
      <alignment horizontal="center" vertical="center"/>
    </xf>
    <xf numFmtId="0" fontId="41"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41" fillId="0" borderId="0" xfId="0" applyFont="1" applyFill="1" applyBorder="1" applyAlignment="1">
      <alignment horizontal="center" vertical="center"/>
    </xf>
    <xf numFmtId="0" fontId="0" fillId="0" borderId="0" xfId="0" applyFill="1" applyBorder="1">
      <alignment vertical="center"/>
    </xf>
    <xf numFmtId="49" fontId="28" fillId="7" borderId="12" xfId="5" applyNumberFormat="1" applyFont="1" applyFill="1" applyBorder="1" applyAlignment="1" applyProtection="1">
      <alignment horizontal="center" vertical="center"/>
      <protection hidden="1"/>
    </xf>
    <xf numFmtId="0" fontId="42" fillId="15" borderId="87" xfId="0" applyFont="1" applyFill="1" applyBorder="1" applyAlignment="1">
      <alignment vertical="center"/>
    </xf>
    <xf numFmtId="0" fontId="0" fillId="15" borderId="88" xfId="0" applyFill="1" applyBorder="1" applyAlignment="1">
      <alignment vertical="center"/>
    </xf>
    <xf numFmtId="0" fontId="0" fillId="15" borderId="153" xfId="0" applyFill="1" applyBorder="1">
      <alignment vertical="center"/>
    </xf>
    <xf numFmtId="0" fontId="0" fillId="15" borderId="88" xfId="0" applyFill="1" applyBorder="1">
      <alignment vertical="center"/>
    </xf>
    <xf numFmtId="0" fontId="0" fillId="15" borderId="155" xfId="0" applyFill="1" applyBorder="1" applyAlignment="1">
      <alignment vertical="center"/>
    </xf>
    <xf numFmtId="0" fontId="0" fillId="15" borderId="157" xfId="0" applyFill="1" applyBorder="1" applyAlignment="1">
      <alignment vertical="center" wrapText="1"/>
    </xf>
    <xf numFmtId="0" fontId="42" fillId="15" borderId="89" xfId="0" applyFont="1" applyFill="1" applyBorder="1" applyAlignment="1">
      <alignment vertical="center"/>
    </xf>
    <xf numFmtId="0" fontId="0" fillId="15" borderId="158" xfId="0" applyFill="1" applyBorder="1" applyAlignment="1">
      <alignment horizontal="left" vertical="center" wrapText="1"/>
    </xf>
    <xf numFmtId="0" fontId="71" fillId="0" borderId="118" xfId="0" applyFont="1" applyBorder="1" applyAlignment="1">
      <alignment horizontal="left" vertical="top"/>
    </xf>
    <xf numFmtId="0" fontId="0" fillId="15" borderId="155" xfId="0" applyFill="1" applyBorder="1">
      <alignment vertical="center"/>
    </xf>
    <xf numFmtId="0" fontId="0" fillId="0" borderId="89" xfId="0" applyBorder="1" applyAlignment="1">
      <alignment vertical="center"/>
    </xf>
    <xf numFmtId="0" fontId="57" fillId="0" borderId="158" xfId="0" applyFont="1" applyBorder="1">
      <alignment vertical="center"/>
    </xf>
    <xf numFmtId="0" fontId="57" fillId="0" borderId="162" xfId="0" applyFont="1" applyBorder="1">
      <alignment vertical="center"/>
    </xf>
    <xf numFmtId="0" fontId="57" fillId="15" borderId="158" xfId="0" applyFont="1" applyFill="1" applyBorder="1">
      <alignment vertical="center"/>
    </xf>
    <xf numFmtId="0" fontId="57" fillId="15" borderId="0" xfId="0" applyFont="1" applyFill="1" applyBorder="1" applyAlignment="1">
      <alignment vertical="center"/>
    </xf>
    <xf numFmtId="0" fontId="57" fillId="15" borderId="158" xfId="0" applyFont="1" applyFill="1" applyBorder="1" applyAlignment="1">
      <alignment vertical="center"/>
    </xf>
    <xf numFmtId="0" fontId="0" fillId="15" borderId="0" xfId="0" applyFill="1" applyBorder="1" applyAlignment="1">
      <alignment vertical="center" wrapText="1"/>
    </xf>
    <xf numFmtId="0" fontId="14" fillId="15" borderId="0" xfId="5" applyFont="1" applyFill="1" applyBorder="1" applyAlignment="1" applyProtection="1">
      <alignment vertical="center"/>
    </xf>
    <xf numFmtId="0" fontId="57" fillId="18" borderId="163" xfId="0" applyFont="1" applyFill="1" applyBorder="1">
      <alignment vertical="center"/>
    </xf>
    <xf numFmtId="0" fontId="0" fillId="0" borderId="88" xfId="0" applyBorder="1" applyAlignment="1">
      <alignment vertical="center"/>
    </xf>
    <xf numFmtId="0" fontId="57" fillId="0" borderId="155" xfId="0" applyFont="1" applyBorder="1">
      <alignment vertical="center"/>
    </xf>
    <xf numFmtId="0" fontId="58" fillId="0" borderId="158" xfId="0" applyFont="1" applyBorder="1">
      <alignment vertical="center"/>
    </xf>
    <xf numFmtId="0" fontId="57" fillId="0" borderId="88" xfId="0" applyFont="1" applyBorder="1">
      <alignment vertical="center"/>
    </xf>
    <xf numFmtId="0" fontId="57" fillId="0" borderId="91" xfId="0" applyFont="1" applyBorder="1">
      <alignment vertical="center"/>
    </xf>
    <xf numFmtId="0" fontId="37" fillId="0" borderId="36" xfId="5" applyFont="1" applyFill="1" applyBorder="1" applyAlignment="1" applyProtection="1">
      <alignment horizontal="center" vertical="center"/>
      <protection locked="0"/>
    </xf>
    <xf numFmtId="0" fontId="18" fillId="0" borderId="63" xfId="0" applyFont="1" applyFill="1" applyBorder="1" applyAlignment="1" applyProtection="1">
      <alignment horizontal="left" vertical="center"/>
    </xf>
    <xf numFmtId="0" fontId="21" fillId="0" borderId="64" xfId="5" applyNumberFormat="1" applyFont="1" applyFill="1" applyBorder="1" applyAlignment="1" applyProtection="1">
      <alignment vertical="center" shrinkToFit="1"/>
    </xf>
    <xf numFmtId="0" fontId="17" fillId="0" borderId="53" xfId="5" applyNumberFormat="1" applyFont="1" applyFill="1" applyBorder="1" applyAlignment="1" applyProtection="1">
      <alignment vertical="center" shrinkToFit="1"/>
    </xf>
    <xf numFmtId="0" fontId="16" fillId="0" borderId="82" xfId="5" applyFont="1" applyFill="1" applyBorder="1" applyAlignment="1" applyProtection="1">
      <alignment horizontal="left" vertical="center"/>
    </xf>
    <xf numFmtId="0" fontId="16" fillId="0" borderId="64" xfId="5" applyFont="1" applyFill="1" applyBorder="1" applyAlignment="1" applyProtection="1">
      <alignment horizontal="center" vertical="center"/>
    </xf>
    <xf numFmtId="0" fontId="16" fillId="0" borderId="42" xfId="5" applyFont="1" applyFill="1" applyBorder="1" applyAlignment="1" applyProtection="1">
      <alignment horizontal="center" vertical="center"/>
    </xf>
    <xf numFmtId="0" fontId="54" fillId="0" borderId="166" xfId="5" applyFont="1" applyFill="1" applyBorder="1" applyAlignment="1" applyProtection="1">
      <alignment horizontal="center" vertical="center"/>
      <protection locked="0"/>
    </xf>
    <xf numFmtId="49" fontId="13" fillId="6" borderId="139" xfId="5" applyNumberFormat="1" applyFont="1" applyFill="1" applyBorder="1" applyAlignment="1" applyProtection="1">
      <alignment horizontal="left" vertical="center" shrinkToFit="1"/>
      <protection locked="0"/>
    </xf>
    <xf numFmtId="0" fontId="60" fillId="0" borderId="17" xfId="0" applyFont="1" applyBorder="1" applyProtection="1">
      <alignment vertical="center"/>
    </xf>
    <xf numFmtId="0" fontId="60" fillId="0" borderId="36" xfId="0" applyFont="1" applyBorder="1" applyProtection="1">
      <alignment vertical="center"/>
    </xf>
    <xf numFmtId="0" fontId="0" fillId="0" borderId="0" xfId="0" applyNumberFormat="1" applyAlignment="1">
      <alignment horizontal="left" vertical="center"/>
    </xf>
    <xf numFmtId="0" fontId="51" fillId="15" borderId="123" xfId="0" applyFont="1" applyFill="1" applyBorder="1" applyAlignment="1">
      <alignment vertical="center"/>
    </xf>
    <xf numFmtId="0" fontId="51" fillId="15" borderId="154" xfId="0" applyFont="1" applyFill="1" applyBorder="1" applyAlignment="1">
      <alignment vertical="center"/>
    </xf>
    <xf numFmtId="0" fontId="13" fillId="9" borderId="168" xfId="5" applyFont="1" applyFill="1" applyBorder="1" applyAlignment="1" applyProtection="1">
      <alignment horizontal="center" vertical="center"/>
      <protection hidden="1"/>
    </xf>
    <xf numFmtId="0" fontId="13" fillId="9" borderId="169" xfId="5" applyFont="1" applyFill="1" applyBorder="1" applyAlignment="1" applyProtection="1">
      <alignment horizontal="center" vertical="center"/>
      <protection hidden="1"/>
    </xf>
    <xf numFmtId="0" fontId="13" fillId="9" borderId="170" xfId="5" applyFont="1" applyFill="1" applyBorder="1" applyAlignment="1" applyProtection="1">
      <alignment horizontal="center" vertical="center"/>
      <protection hidden="1"/>
    </xf>
    <xf numFmtId="0" fontId="13" fillId="9" borderId="171" xfId="5" applyFont="1" applyFill="1" applyBorder="1" applyAlignment="1" applyProtection="1">
      <alignment horizontal="center" vertical="center"/>
      <protection hidden="1"/>
    </xf>
    <xf numFmtId="49" fontId="28" fillId="7" borderId="38" xfId="5" applyNumberFormat="1" applyFont="1" applyFill="1" applyBorder="1" applyAlignment="1" applyProtection="1">
      <alignment horizontal="center" vertical="center" textRotation="255"/>
      <protection hidden="1"/>
    </xf>
    <xf numFmtId="49" fontId="28" fillId="7" borderId="55" xfId="5" applyNumberFormat="1" applyFont="1" applyFill="1" applyBorder="1" applyAlignment="1" applyProtection="1">
      <alignment horizontal="center" vertical="center" textRotation="255"/>
      <protection hidden="1"/>
    </xf>
    <xf numFmtId="49" fontId="26" fillId="7" borderId="40" xfId="0" applyNumberFormat="1" applyFont="1" applyFill="1" applyBorder="1" applyAlignment="1" applyProtection="1">
      <alignment horizontal="center" vertical="center"/>
      <protection locked="0"/>
    </xf>
    <xf numFmtId="49" fontId="26" fillId="7" borderId="12" xfId="0" applyNumberFormat="1" applyFont="1" applyFill="1" applyBorder="1" applyAlignment="1" applyProtection="1">
      <alignment horizontal="center" vertical="center"/>
      <protection locked="0"/>
    </xf>
    <xf numFmtId="0" fontId="40" fillId="20" borderId="156" xfId="1" applyFill="1" applyBorder="1" applyAlignment="1">
      <alignment horizontal="center" vertical="center"/>
    </xf>
    <xf numFmtId="0" fontId="40" fillId="20" borderId="124" xfId="1" applyFill="1" applyBorder="1" applyAlignment="1">
      <alignment horizontal="center" vertical="center"/>
    </xf>
    <xf numFmtId="0" fontId="40" fillId="20" borderId="125" xfId="1" applyFill="1" applyBorder="1" applyAlignment="1">
      <alignment horizontal="center" vertical="center"/>
    </xf>
    <xf numFmtId="0" fontId="46" fillId="20" borderId="159" xfId="1" applyFont="1" applyFill="1" applyBorder="1" applyAlignment="1">
      <alignment horizontal="center" vertical="center" wrapText="1"/>
    </xf>
    <xf numFmtId="0" fontId="46" fillId="20" borderId="160" xfId="1" applyFont="1" applyFill="1" applyBorder="1" applyAlignment="1">
      <alignment horizontal="center" vertical="center" wrapText="1"/>
    </xf>
    <xf numFmtId="0" fontId="46" fillId="20" borderId="161" xfId="1" applyFont="1" applyFill="1" applyBorder="1" applyAlignment="1">
      <alignment horizontal="center" vertical="center" wrapText="1"/>
    </xf>
    <xf numFmtId="0" fontId="51" fillId="15" borderId="167" xfId="0" applyFont="1" applyFill="1" applyBorder="1" applyAlignment="1">
      <alignment horizontal="left" vertical="center" wrapText="1"/>
    </xf>
    <xf numFmtId="0" fontId="51" fillId="15" borderId="91" xfId="0" applyFont="1" applyFill="1" applyBorder="1" applyAlignment="1">
      <alignment horizontal="left" vertical="center" wrapText="1"/>
    </xf>
    <xf numFmtId="0" fontId="51" fillId="15" borderId="162" xfId="0" applyFont="1" applyFill="1" applyBorder="1" applyAlignment="1">
      <alignment horizontal="left" vertical="center" wrapText="1"/>
    </xf>
    <xf numFmtId="0" fontId="13" fillId="0" borderId="37" xfId="5" applyFont="1" applyFill="1" applyBorder="1" applyAlignment="1" applyProtection="1">
      <alignment horizontal="center" vertical="center" shrinkToFit="1"/>
      <protection hidden="1"/>
    </xf>
    <xf numFmtId="0" fontId="13" fillId="0" borderId="52" xfId="5" applyFont="1" applyFill="1" applyBorder="1" applyAlignment="1" applyProtection="1">
      <alignment horizontal="center" vertical="center" shrinkToFit="1"/>
      <protection hidden="1"/>
    </xf>
    <xf numFmtId="0" fontId="28" fillId="7" borderId="38" xfId="5" applyFont="1" applyFill="1" applyBorder="1" applyAlignment="1" applyProtection="1">
      <alignment horizontal="center" vertical="center" shrinkToFit="1"/>
      <protection hidden="1"/>
    </xf>
    <xf numFmtId="0" fontId="28" fillId="7" borderId="55" xfId="5" applyFont="1" applyFill="1" applyBorder="1" applyAlignment="1" applyProtection="1">
      <alignment horizontal="center" vertical="center" shrinkToFit="1"/>
      <protection hidden="1"/>
    </xf>
    <xf numFmtId="0" fontId="25" fillId="18" borderId="164" xfId="5" applyFont="1" applyFill="1" applyBorder="1" applyAlignment="1" applyProtection="1">
      <alignment horizontal="center" vertical="center" wrapText="1"/>
    </xf>
    <xf numFmtId="0" fontId="30" fillId="16" borderId="92" xfId="5" applyFont="1" applyFill="1" applyBorder="1" applyAlignment="1" applyProtection="1">
      <alignment horizontal="center" vertical="center" wrapText="1"/>
    </xf>
    <xf numFmtId="0" fontId="30" fillId="16" borderId="93" xfId="5" applyFont="1" applyFill="1" applyBorder="1" applyAlignment="1" applyProtection="1">
      <alignment horizontal="center" vertical="center" wrapText="1"/>
    </xf>
    <xf numFmtId="0" fontId="30" fillId="16" borderId="152" xfId="5" applyFont="1" applyFill="1" applyBorder="1" applyAlignment="1" applyProtection="1">
      <alignment horizontal="center" vertical="center" wrapText="1"/>
    </xf>
    <xf numFmtId="49" fontId="29" fillId="7" borderId="41" xfId="5" applyNumberFormat="1" applyFont="1" applyFill="1" applyBorder="1" applyAlignment="1" applyProtection="1">
      <alignment horizontal="center" vertical="center" wrapText="1"/>
      <protection hidden="1"/>
    </xf>
    <xf numFmtId="49" fontId="29" fillId="7" borderId="54" xfId="5" applyNumberFormat="1" applyFont="1" applyFill="1" applyBorder="1" applyAlignment="1" applyProtection="1">
      <alignment horizontal="center" vertical="center"/>
      <protection hidden="1"/>
    </xf>
    <xf numFmtId="49" fontId="29" fillId="7" borderId="41" xfId="5" applyNumberFormat="1" applyFont="1" applyFill="1" applyBorder="1" applyAlignment="1" applyProtection="1">
      <alignment horizontal="center" vertical="center"/>
      <protection locked="0"/>
    </xf>
    <xf numFmtId="49" fontId="29" fillId="7" borderId="54" xfId="5" applyNumberFormat="1" applyFont="1" applyFill="1" applyBorder="1" applyAlignment="1" applyProtection="1">
      <alignment horizontal="center" vertical="center"/>
      <protection locked="0"/>
    </xf>
    <xf numFmtId="49" fontId="28" fillId="7" borderId="151" xfId="5" applyNumberFormat="1" applyFont="1" applyFill="1" applyBorder="1" applyAlignment="1" applyProtection="1">
      <alignment horizontal="center" vertical="center"/>
      <protection hidden="1"/>
    </xf>
    <xf numFmtId="49" fontId="26" fillId="7" borderId="151" xfId="0" applyNumberFormat="1" applyFont="1" applyFill="1" applyBorder="1" applyAlignment="1" applyProtection="1">
      <alignment horizontal="center" vertical="center"/>
      <protection hidden="1"/>
    </xf>
    <xf numFmtId="49" fontId="28" fillId="7" borderId="38" xfId="5" applyNumberFormat="1" applyFont="1" applyFill="1" applyBorder="1" applyAlignment="1" applyProtection="1">
      <alignment horizontal="center" vertical="center"/>
      <protection hidden="1"/>
    </xf>
    <xf numFmtId="49" fontId="28" fillId="7" borderId="55" xfId="5" applyNumberFormat="1" applyFont="1" applyFill="1" applyBorder="1" applyAlignment="1" applyProtection="1">
      <alignment horizontal="center" vertical="center"/>
      <protection hidden="1"/>
    </xf>
    <xf numFmtId="49" fontId="28" fillId="7" borderId="40" xfId="5" applyNumberFormat="1" applyFont="1" applyFill="1" applyBorder="1" applyAlignment="1" applyProtection="1">
      <alignment horizontal="center" vertical="center"/>
      <protection hidden="1"/>
    </xf>
    <xf numFmtId="49" fontId="28" fillId="7" borderId="12" xfId="5" applyNumberFormat="1" applyFont="1" applyFill="1" applyBorder="1" applyAlignment="1" applyProtection="1">
      <alignment horizontal="center" vertical="center"/>
      <protection hidden="1"/>
    </xf>
    <xf numFmtId="0" fontId="49" fillId="13" borderId="0" xfId="5" applyFont="1" applyFill="1" applyBorder="1" applyAlignment="1" applyProtection="1">
      <alignment horizontal="center" vertical="center" wrapText="1"/>
    </xf>
    <xf numFmtId="0" fontId="49" fillId="13" borderId="0" xfId="5" applyFont="1" applyFill="1" applyBorder="1" applyAlignment="1" applyProtection="1">
      <alignment horizontal="center" vertical="center"/>
    </xf>
    <xf numFmtId="0" fontId="49" fillId="13" borderId="85" xfId="5" applyFont="1" applyFill="1" applyBorder="1" applyAlignment="1" applyProtection="1">
      <alignment horizontal="center" vertical="center"/>
    </xf>
    <xf numFmtId="0" fontId="62" fillId="0" borderId="20" xfId="5" applyFont="1" applyFill="1" applyBorder="1" applyAlignment="1" applyProtection="1">
      <alignment horizontal="center" vertical="center" shrinkToFit="1"/>
    </xf>
    <xf numFmtId="0" fontId="62" fillId="0" borderId="28" xfId="5" applyFont="1" applyFill="1" applyBorder="1" applyAlignment="1" applyProtection="1">
      <alignment horizontal="center" vertical="center" shrinkToFit="1"/>
    </xf>
    <xf numFmtId="0" fontId="63" fillId="23" borderId="42" xfId="5" applyFont="1" applyFill="1" applyBorder="1" applyAlignment="1" applyProtection="1">
      <alignment horizontal="left" vertical="center" wrapText="1"/>
    </xf>
    <xf numFmtId="0" fontId="66" fillId="20" borderId="118" xfId="5" applyFont="1" applyFill="1" applyBorder="1" applyAlignment="1" applyProtection="1">
      <alignment horizontal="center" vertical="center" wrapText="1"/>
    </xf>
    <xf numFmtId="0" fontId="66" fillId="20" borderId="119" xfId="5" applyFont="1" applyFill="1" applyBorder="1" applyAlignment="1" applyProtection="1">
      <alignment horizontal="center" vertical="center" wrapText="1"/>
    </xf>
    <xf numFmtId="0" fontId="66" fillId="20" borderId="120" xfId="5" applyFont="1" applyFill="1" applyBorder="1" applyAlignment="1" applyProtection="1">
      <alignment horizontal="center" vertical="center" wrapText="1"/>
    </xf>
    <xf numFmtId="0" fontId="66" fillId="20" borderId="121" xfId="5" applyFont="1" applyFill="1" applyBorder="1" applyAlignment="1" applyProtection="1">
      <alignment horizontal="center" vertical="center" wrapText="1"/>
    </xf>
    <xf numFmtId="0" fontId="66" fillId="20" borderId="85" xfId="5" applyFont="1" applyFill="1" applyBorder="1" applyAlignment="1" applyProtection="1">
      <alignment horizontal="center" vertical="center" wrapText="1"/>
    </xf>
    <xf numFmtId="0" fontId="66" fillId="20" borderId="122" xfId="5" applyFont="1" applyFill="1" applyBorder="1" applyAlignment="1" applyProtection="1">
      <alignment horizontal="center" vertical="center" wrapText="1"/>
    </xf>
    <xf numFmtId="0" fontId="4" fillId="8" borderId="133" xfId="5" applyFont="1" applyFill="1" applyBorder="1" applyAlignment="1" applyProtection="1">
      <alignment horizontal="center" vertical="center"/>
      <protection hidden="1"/>
    </xf>
    <xf numFmtId="49" fontId="28" fillId="7" borderId="39" xfId="5" applyNumberFormat="1" applyFont="1" applyFill="1" applyBorder="1" applyAlignment="1" applyProtection="1">
      <alignment horizontal="center" vertical="center"/>
      <protection hidden="1"/>
    </xf>
    <xf numFmtId="49" fontId="26" fillId="7" borderId="39" xfId="0" applyNumberFormat="1" applyFont="1" applyFill="1" applyBorder="1" applyAlignment="1" applyProtection="1">
      <alignment horizontal="center" vertical="center"/>
      <protection hidden="1"/>
    </xf>
    <xf numFmtId="0" fontId="13" fillId="8" borderId="132" xfId="5" applyFont="1" applyFill="1" applyBorder="1" applyAlignment="1" applyProtection="1">
      <alignment horizontal="center" vertical="center" wrapText="1"/>
      <protection hidden="1"/>
    </xf>
    <xf numFmtId="0" fontId="13" fillId="8" borderId="144" xfId="5" applyFont="1" applyFill="1" applyBorder="1" applyAlignment="1" applyProtection="1">
      <alignment horizontal="center" vertical="center"/>
      <protection hidden="1"/>
    </xf>
    <xf numFmtId="49" fontId="29" fillId="7" borderId="19" xfId="5" applyNumberFormat="1" applyFont="1" applyFill="1" applyBorder="1" applyAlignment="1" applyProtection="1">
      <alignment horizontal="center" vertical="center"/>
      <protection locked="0"/>
    </xf>
    <xf numFmtId="0" fontId="4" fillId="16" borderId="134" xfId="5" applyFont="1" applyFill="1" applyBorder="1" applyAlignment="1" applyProtection="1">
      <alignment horizontal="center" vertical="center" wrapText="1"/>
    </xf>
    <xf numFmtId="0" fontId="4" fillId="16" borderId="146" xfId="5" applyFont="1" applyFill="1" applyBorder="1" applyAlignment="1" applyProtection="1">
      <alignment horizontal="center" vertical="center"/>
    </xf>
    <xf numFmtId="0" fontId="4" fillId="8" borderId="134" xfId="5" applyFont="1" applyFill="1" applyBorder="1" applyAlignment="1" applyProtection="1">
      <alignment horizontal="center" vertical="center" wrapText="1"/>
      <protection hidden="1"/>
    </xf>
    <xf numFmtId="0" fontId="4" fillId="8" borderId="146" xfId="5" applyFont="1" applyFill="1" applyBorder="1" applyAlignment="1" applyProtection="1">
      <alignment horizontal="center" vertical="center"/>
      <protection hidden="1"/>
    </xf>
    <xf numFmtId="0" fontId="4" fillId="8" borderId="133" xfId="5" applyFont="1" applyFill="1" applyBorder="1" applyAlignment="1" applyProtection="1">
      <alignment horizontal="center" vertical="center" wrapText="1"/>
      <protection hidden="1"/>
    </xf>
    <xf numFmtId="0" fontId="4" fillId="8" borderId="145" xfId="5" applyFont="1" applyFill="1" applyBorder="1" applyAlignment="1" applyProtection="1">
      <alignment horizontal="center" vertical="center"/>
      <protection hidden="1"/>
    </xf>
    <xf numFmtId="0" fontId="4" fillId="16" borderId="133" xfId="5" applyFont="1" applyFill="1" applyBorder="1" applyAlignment="1" applyProtection="1">
      <alignment horizontal="center" vertical="center" wrapText="1"/>
      <protection hidden="1"/>
    </xf>
    <xf numFmtId="0" fontId="4" fillId="16" borderId="145" xfId="5" applyFont="1" applyFill="1" applyBorder="1" applyAlignment="1" applyProtection="1">
      <alignment horizontal="center" vertical="center"/>
      <protection hidden="1"/>
    </xf>
    <xf numFmtId="0" fontId="4" fillId="16" borderId="133" xfId="5" applyFont="1" applyFill="1" applyBorder="1" applyAlignment="1" applyProtection="1">
      <alignment horizontal="center" vertical="center"/>
      <protection hidden="1"/>
    </xf>
    <xf numFmtId="0" fontId="7" fillId="16" borderId="132" xfId="0" applyFont="1" applyFill="1" applyBorder="1" applyAlignment="1" applyProtection="1">
      <alignment horizontal="center" vertical="center" wrapText="1"/>
      <protection hidden="1"/>
    </xf>
    <xf numFmtId="0" fontId="7" fillId="16" borderId="144" xfId="0" applyFont="1" applyFill="1" applyBorder="1" applyAlignment="1" applyProtection="1">
      <alignment horizontal="center" vertical="center"/>
      <protection hidden="1"/>
    </xf>
    <xf numFmtId="0" fontId="16" fillId="10" borderId="50" xfId="5" applyFont="1" applyFill="1" applyBorder="1" applyAlignment="1" applyProtection="1">
      <alignment horizontal="center" vertical="center"/>
    </xf>
    <xf numFmtId="0" fontId="16" fillId="10" borderId="64" xfId="5" applyFont="1" applyFill="1" applyBorder="1" applyAlignment="1" applyProtection="1">
      <alignment horizontal="center" vertical="center"/>
    </xf>
    <xf numFmtId="0" fontId="16" fillId="10" borderId="51" xfId="5" applyFont="1" applyFill="1" applyBorder="1" applyAlignment="1" applyProtection="1">
      <alignment horizontal="center" vertical="center"/>
    </xf>
    <xf numFmtId="0" fontId="16" fillId="10" borderId="43" xfId="5" applyFont="1" applyFill="1" applyBorder="1" applyAlignment="1" applyProtection="1">
      <alignment horizontal="center" vertical="center"/>
    </xf>
    <xf numFmtId="0" fontId="16" fillId="10" borderId="44" xfId="5" applyFont="1" applyFill="1" applyBorder="1" applyAlignment="1" applyProtection="1">
      <alignment horizontal="center" vertical="center"/>
    </xf>
    <xf numFmtId="0" fontId="19" fillId="17" borderId="46" xfId="5" applyFont="1" applyFill="1" applyBorder="1" applyAlignment="1" applyProtection="1">
      <alignment horizontal="center" vertical="center"/>
    </xf>
    <xf numFmtId="0" fontId="19" fillId="17" borderId="47" xfId="5" applyFont="1" applyFill="1" applyBorder="1" applyAlignment="1" applyProtection="1">
      <alignment horizontal="center" vertical="center"/>
    </xf>
    <xf numFmtId="0" fontId="19" fillId="17" borderId="48" xfId="5" applyFont="1" applyFill="1" applyBorder="1" applyAlignment="1" applyProtection="1">
      <alignment horizontal="center" vertical="center"/>
    </xf>
    <xf numFmtId="0" fontId="19" fillId="14" borderId="50" xfId="5" applyFont="1" applyFill="1" applyBorder="1" applyAlignment="1" applyProtection="1">
      <alignment horizontal="left" vertical="center" shrinkToFit="1"/>
    </xf>
    <xf numFmtId="0" fontId="19" fillId="14" borderId="64" xfId="5" applyFont="1" applyFill="1" applyBorder="1" applyAlignment="1" applyProtection="1">
      <alignment horizontal="left" vertical="center" shrinkToFit="1"/>
    </xf>
    <xf numFmtId="0" fontId="19" fillId="14" borderId="53" xfId="5" applyFont="1" applyFill="1" applyBorder="1" applyAlignment="1" applyProtection="1">
      <alignment horizontal="left" vertical="center" shrinkToFit="1"/>
    </xf>
    <xf numFmtId="0" fontId="16" fillId="10" borderId="79" xfId="5" applyFont="1" applyFill="1" applyBorder="1" applyAlignment="1" applyProtection="1">
      <alignment horizontal="center" vertical="center"/>
    </xf>
    <xf numFmtId="1" fontId="23" fillId="14" borderId="73" xfId="0" applyNumberFormat="1" applyFont="1" applyFill="1" applyBorder="1" applyAlignment="1" applyProtection="1">
      <alignment horizontal="left" vertical="center" indent="1"/>
      <protection locked="0"/>
    </xf>
    <xf numFmtId="1" fontId="23" fillId="14" borderId="66" xfId="0" applyNumberFormat="1" applyFont="1" applyFill="1" applyBorder="1" applyAlignment="1" applyProtection="1">
      <alignment horizontal="left" vertical="center" indent="1"/>
      <protection locked="0"/>
    </xf>
    <xf numFmtId="1" fontId="23" fillId="14" borderId="78" xfId="0" applyNumberFormat="1" applyFont="1" applyFill="1" applyBorder="1" applyAlignment="1" applyProtection="1">
      <alignment horizontal="left" vertical="center" indent="1"/>
      <protection locked="0"/>
    </xf>
    <xf numFmtId="0" fontId="22" fillId="0" borderId="80" xfId="5" applyNumberFormat="1" applyFont="1" applyFill="1" applyBorder="1" applyAlignment="1" applyProtection="1">
      <alignment horizontal="center" vertical="center"/>
      <protection locked="0"/>
    </xf>
    <xf numFmtId="0" fontId="22" fillId="0" borderId="81" xfId="5" applyNumberFormat="1" applyFont="1" applyFill="1" applyBorder="1" applyAlignment="1" applyProtection="1">
      <alignment horizontal="center" vertical="center"/>
      <protection locked="0"/>
    </xf>
    <xf numFmtId="0" fontId="50" fillId="14" borderId="20" xfId="0" applyNumberFormat="1" applyFont="1" applyFill="1" applyBorder="1" applyAlignment="1" applyProtection="1">
      <alignment horizontal="left" vertical="center" indent="1"/>
      <protection locked="0"/>
    </xf>
    <xf numFmtId="0" fontId="50" fillId="14" borderId="49" xfId="0" applyNumberFormat="1" applyFont="1" applyFill="1" applyBorder="1" applyAlignment="1" applyProtection="1">
      <alignment horizontal="left" vertical="center" indent="1"/>
      <protection locked="0"/>
    </xf>
    <xf numFmtId="0" fontId="50" fillId="14" borderId="28" xfId="0" applyNumberFormat="1" applyFont="1" applyFill="1" applyBorder="1" applyAlignment="1" applyProtection="1">
      <alignment horizontal="left" vertical="center" indent="1"/>
      <protection locked="0"/>
    </xf>
    <xf numFmtId="0" fontId="16" fillId="17" borderId="82" xfId="0" applyNumberFormat="1" applyFont="1" applyFill="1" applyBorder="1" applyAlignment="1" applyProtection="1">
      <alignment horizontal="center" vertical="center" wrapText="1"/>
    </xf>
    <xf numFmtId="0" fontId="16" fillId="17" borderId="42" xfId="0" applyNumberFormat="1" applyFont="1" applyFill="1" applyBorder="1" applyAlignment="1" applyProtection="1">
      <alignment horizontal="center" vertical="center" wrapText="1"/>
    </xf>
    <xf numFmtId="0" fontId="16" fillId="17" borderId="83" xfId="0" applyNumberFormat="1" applyFont="1" applyFill="1" applyBorder="1" applyAlignment="1" applyProtection="1">
      <alignment horizontal="center" vertical="center" wrapText="1"/>
    </xf>
    <xf numFmtId="0" fontId="22" fillId="14" borderId="84" xfId="0" applyNumberFormat="1" applyFont="1" applyFill="1" applyBorder="1" applyAlignment="1" applyProtection="1">
      <alignment horizontal="left" vertical="center" indent="2"/>
      <protection locked="0"/>
    </xf>
    <xf numFmtId="0" fontId="22" fillId="14" borderId="42" xfId="0" applyNumberFormat="1" applyFont="1" applyFill="1" applyBorder="1" applyAlignment="1" applyProtection="1">
      <alignment horizontal="left" vertical="center" indent="2"/>
      <protection locked="0"/>
    </xf>
    <xf numFmtId="0" fontId="22" fillId="14" borderId="36" xfId="0" applyNumberFormat="1" applyFont="1" applyFill="1" applyBorder="1" applyAlignment="1" applyProtection="1">
      <alignment horizontal="left" vertical="center" indent="2"/>
      <protection locked="0"/>
    </xf>
    <xf numFmtId="0" fontId="16" fillId="17" borderId="25" xfId="5" applyFont="1" applyFill="1" applyBorder="1" applyAlignment="1" applyProtection="1">
      <alignment horizontal="center" vertical="center" wrapText="1"/>
    </xf>
    <xf numFmtId="0" fontId="16" fillId="17" borderId="34" xfId="5" applyFont="1" applyFill="1" applyBorder="1" applyAlignment="1" applyProtection="1">
      <alignment horizontal="center" vertical="center" wrapText="1"/>
    </xf>
    <xf numFmtId="0" fontId="38" fillId="0" borderId="25" xfId="5" applyFont="1" applyFill="1" applyBorder="1" applyAlignment="1" applyProtection="1">
      <alignment horizontal="left" vertical="center"/>
      <protection locked="0"/>
    </xf>
    <xf numFmtId="0" fontId="38" fillId="0" borderId="36" xfId="5" applyFont="1" applyFill="1" applyBorder="1" applyAlignment="1" applyProtection="1">
      <alignment horizontal="left" vertical="center"/>
      <protection locked="0"/>
    </xf>
    <xf numFmtId="0" fontId="38" fillId="0" borderId="80" xfId="5" applyFont="1" applyFill="1" applyBorder="1" applyAlignment="1" applyProtection="1">
      <alignment horizontal="left" vertical="center"/>
      <protection locked="0"/>
    </xf>
    <xf numFmtId="1" fontId="36" fillId="14" borderId="68" xfId="0" applyNumberFormat="1" applyFont="1" applyFill="1" applyBorder="1" applyAlignment="1" applyProtection="1">
      <alignment horizontal="left" vertical="center" indent="1"/>
      <protection locked="0"/>
    </xf>
    <xf numFmtId="1" fontId="36" fillId="14" borderId="69" xfId="0" applyNumberFormat="1" applyFont="1" applyFill="1" applyBorder="1" applyAlignment="1" applyProtection="1">
      <alignment horizontal="left" vertical="center" indent="1"/>
      <protection locked="0"/>
    </xf>
    <xf numFmtId="1" fontId="36" fillId="14" borderId="70" xfId="0" applyNumberFormat="1" applyFont="1" applyFill="1" applyBorder="1" applyAlignment="1" applyProtection="1">
      <alignment horizontal="left" vertical="center" indent="1"/>
      <protection locked="0"/>
    </xf>
    <xf numFmtId="0" fontId="16" fillId="17" borderId="71" xfId="0" applyNumberFormat="1" applyFont="1" applyFill="1" applyBorder="1" applyAlignment="1" applyProtection="1">
      <alignment horizontal="center" vertical="center" wrapText="1"/>
    </xf>
    <xf numFmtId="0" fontId="16" fillId="17" borderId="36" xfId="0" applyNumberFormat="1" applyFont="1" applyFill="1" applyBorder="1" applyAlignment="1" applyProtection="1">
      <alignment horizontal="center" vertical="center" wrapText="1"/>
    </xf>
    <xf numFmtId="0" fontId="16" fillId="17" borderId="34" xfId="0" applyNumberFormat="1" applyFont="1" applyFill="1" applyBorder="1" applyAlignment="1" applyProtection="1">
      <alignment horizontal="center" vertical="center" wrapText="1"/>
    </xf>
    <xf numFmtId="0" fontId="16" fillId="17" borderId="72" xfId="0" applyNumberFormat="1" applyFont="1" applyFill="1" applyBorder="1" applyAlignment="1" applyProtection="1">
      <alignment horizontal="center" vertical="center" wrapText="1"/>
    </xf>
    <xf numFmtId="0" fontId="16" fillId="17" borderId="17" xfId="0" applyNumberFormat="1" applyFont="1" applyFill="1" applyBorder="1" applyAlignment="1" applyProtection="1">
      <alignment horizontal="center" vertical="center" wrapText="1"/>
    </xf>
    <xf numFmtId="0" fontId="16" fillId="17" borderId="26" xfId="0" applyNumberFormat="1" applyFont="1" applyFill="1" applyBorder="1" applyAlignment="1" applyProtection="1">
      <alignment horizontal="center" vertical="center" wrapText="1"/>
    </xf>
    <xf numFmtId="0" fontId="20" fillId="17" borderId="63" xfId="5" applyFont="1" applyFill="1" applyBorder="1" applyAlignment="1" applyProtection="1">
      <alignment horizontal="center" vertical="center"/>
    </xf>
    <xf numFmtId="0" fontId="20" fillId="17" borderId="64" xfId="5" applyFont="1" applyFill="1" applyBorder="1" applyAlignment="1" applyProtection="1">
      <alignment horizontal="center" vertical="center"/>
    </xf>
    <xf numFmtId="1" fontId="16" fillId="17" borderId="65" xfId="0" applyNumberFormat="1" applyFont="1" applyFill="1" applyBorder="1" applyAlignment="1" applyProtection="1">
      <alignment horizontal="center" vertical="center"/>
    </xf>
    <xf numFmtId="1" fontId="16" fillId="17" borderId="66" xfId="0" applyNumberFormat="1" applyFont="1" applyFill="1" applyBorder="1" applyAlignment="1" applyProtection="1">
      <alignment horizontal="center" vertical="center"/>
    </xf>
    <xf numFmtId="1" fontId="23" fillId="14" borderId="74" xfId="0" applyNumberFormat="1" applyFont="1" applyFill="1" applyBorder="1" applyAlignment="1" applyProtection="1">
      <alignment horizontal="left" vertical="center" indent="1"/>
      <protection locked="0"/>
    </xf>
    <xf numFmtId="0" fontId="16" fillId="17" borderId="18" xfId="5" applyFont="1" applyFill="1" applyBorder="1" applyAlignment="1" applyProtection="1">
      <alignment horizontal="center" vertical="center" wrapText="1"/>
    </xf>
    <xf numFmtId="0" fontId="16" fillId="17" borderId="26" xfId="5" applyFont="1" applyFill="1" applyBorder="1" applyAlignment="1" applyProtection="1">
      <alignment horizontal="center" vertical="center" wrapText="1"/>
    </xf>
    <xf numFmtId="0" fontId="36" fillId="0" borderId="25" xfId="5" applyNumberFormat="1" applyFont="1" applyFill="1" applyBorder="1" applyAlignment="1" applyProtection="1">
      <alignment horizontal="left" vertical="center" indent="1"/>
      <protection locked="0"/>
    </xf>
    <xf numFmtId="0" fontId="36" fillId="0" borderId="36" xfId="5" applyNumberFormat="1" applyFont="1" applyFill="1" applyBorder="1" applyAlignment="1" applyProtection="1">
      <alignment horizontal="left" vertical="center" indent="1"/>
      <protection locked="0"/>
    </xf>
    <xf numFmtId="0" fontId="36" fillId="0" borderId="18" xfId="5" applyNumberFormat="1" applyFont="1" applyFill="1" applyBorder="1" applyAlignment="1" applyProtection="1">
      <alignment horizontal="left" vertical="center" indent="1"/>
      <protection locked="0"/>
    </xf>
    <xf numFmtId="0" fontId="36" fillId="0" borderId="17" xfId="5" applyNumberFormat="1" applyFont="1" applyFill="1" applyBorder="1" applyAlignment="1" applyProtection="1">
      <alignment horizontal="left" vertical="center" indent="1"/>
      <protection locked="0"/>
    </xf>
    <xf numFmtId="1" fontId="16" fillId="17" borderId="25" xfId="0" applyNumberFormat="1" applyFont="1" applyFill="1" applyBorder="1" applyAlignment="1" applyProtection="1">
      <alignment horizontal="center" vertical="center" wrapText="1"/>
    </xf>
    <xf numFmtId="1" fontId="16" fillId="17" borderId="34" xfId="0" applyNumberFormat="1" applyFont="1" applyFill="1" applyBorder="1" applyAlignment="1" applyProtection="1">
      <alignment horizontal="center" vertical="center" wrapText="1"/>
    </xf>
    <xf numFmtId="1" fontId="16" fillId="17" borderId="18" xfId="0" applyNumberFormat="1" applyFont="1" applyFill="1" applyBorder="1" applyAlignment="1" applyProtection="1">
      <alignment horizontal="center" vertical="center" wrapText="1"/>
    </xf>
    <xf numFmtId="1" fontId="16" fillId="17" borderId="26" xfId="0" applyNumberFormat="1" applyFont="1" applyFill="1" applyBorder="1" applyAlignment="1" applyProtection="1">
      <alignment horizontal="center" vertical="center" wrapText="1"/>
    </xf>
    <xf numFmtId="1" fontId="17" fillId="14" borderId="25" xfId="0" applyNumberFormat="1" applyFont="1" applyFill="1" applyBorder="1" applyAlignment="1" applyProtection="1">
      <alignment horizontal="center" vertical="center"/>
      <protection locked="0"/>
    </xf>
    <xf numFmtId="1" fontId="17" fillId="14" borderId="34" xfId="0" applyNumberFormat="1" applyFont="1" applyFill="1" applyBorder="1" applyAlignment="1" applyProtection="1">
      <alignment horizontal="center" vertical="center"/>
      <protection locked="0"/>
    </xf>
    <xf numFmtId="1" fontId="17" fillId="14" borderId="18" xfId="0" applyNumberFormat="1" applyFont="1" applyFill="1" applyBorder="1" applyAlignment="1" applyProtection="1">
      <alignment horizontal="center" vertical="center"/>
      <protection locked="0"/>
    </xf>
    <xf numFmtId="1" fontId="17" fillId="14" borderId="26" xfId="0" applyNumberFormat="1" applyFont="1" applyFill="1" applyBorder="1" applyAlignment="1" applyProtection="1">
      <alignment horizontal="center" vertical="center"/>
      <protection locked="0"/>
    </xf>
    <xf numFmtId="1" fontId="16" fillId="17" borderId="73" xfId="0" applyNumberFormat="1" applyFont="1" applyFill="1" applyBorder="1" applyAlignment="1" applyProtection="1">
      <alignment horizontal="center" vertical="center" shrinkToFit="1"/>
    </xf>
    <xf numFmtId="1" fontId="16" fillId="17" borderId="74" xfId="0" applyNumberFormat="1" applyFont="1" applyFill="1" applyBorder="1" applyAlignment="1" applyProtection="1">
      <alignment horizontal="center" vertical="center" shrinkToFit="1"/>
    </xf>
    <xf numFmtId="1" fontId="21" fillId="17" borderId="75" xfId="0" applyNumberFormat="1" applyFont="1" applyFill="1" applyBorder="1" applyAlignment="1" applyProtection="1">
      <alignment horizontal="center" vertical="center"/>
    </xf>
    <xf numFmtId="1" fontId="21" fillId="17" borderId="69" xfId="0" applyNumberFormat="1" applyFont="1" applyFill="1" applyBorder="1" applyAlignment="1" applyProtection="1">
      <alignment horizontal="center" vertical="center"/>
    </xf>
    <xf numFmtId="1" fontId="36" fillId="14" borderId="68" xfId="0" applyNumberFormat="1" applyFont="1" applyFill="1" applyBorder="1" applyAlignment="1" applyProtection="1">
      <alignment horizontal="left" vertical="center" indent="1" shrinkToFit="1"/>
      <protection locked="0"/>
    </xf>
    <xf numFmtId="1" fontId="36" fillId="14" borderId="69" xfId="0" applyNumberFormat="1" applyFont="1" applyFill="1" applyBorder="1" applyAlignment="1" applyProtection="1">
      <alignment horizontal="left" vertical="center" indent="1" shrinkToFit="1"/>
      <protection locked="0"/>
    </xf>
    <xf numFmtId="1" fontId="36" fillId="14" borderId="76" xfId="0" applyNumberFormat="1" applyFont="1" applyFill="1" applyBorder="1" applyAlignment="1" applyProtection="1">
      <alignment horizontal="left" vertical="center" indent="1" shrinkToFit="1"/>
      <protection locked="0"/>
    </xf>
    <xf numFmtId="1" fontId="21" fillId="17" borderId="68" xfId="0" applyNumberFormat="1" applyFont="1" applyFill="1" applyBorder="1" applyAlignment="1" applyProtection="1">
      <alignment horizontal="center" vertical="center" shrinkToFit="1"/>
    </xf>
    <xf numFmtId="1" fontId="21" fillId="17" borderId="76" xfId="0" applyNumberFormat="1" applyFont="1" applyFill="1" applyBorder="1" applyAlignment="1" applyProtection="1">
      <alignment horizontal="center" vertical="center" shrinkToFit="1"/>
    </xf>
    <xf numFmtId="0" fontId="16" fillId="14" borderId="20" xfId="0" applyNumberFormat="1" applyFont="1" applyFill="1" applyBorder="1" applyAlignment="1" applyProtection="1">
      <alignment horizontal="left" vertical="center"/>
      <protection locked="0"/>
    </xf>
    <xf numFmtId="0" fontId="16" fillId="14" borderId="28" xfId="0" applyNumberFormat="1" applyFont="1" applyFill="1" applyBorder="1" applyAlignment="1" applyProtection="1">
      <alignment horizontal="left" vertical="center"/>
      <protection locked="0"/>
    </xf>
    <xf numFmtId="0" fontId="18" fillId="17" borderId="111" xfId="0" applyFont="1" applyFill="1" applyBorder="1" applyAlignment="1" applyProtection="1">
      <alignment horizontal="center" vertical="center" wrapText="1"/>
    </xf>
    <xf numFmtId="0" fontId="18" fillId="17" borderId="110" xfId="0" applyFont="1" applyFill="1" applyBorder="1" applyAlignment="1" applyProtection="1">
      <alignment horizontal="center" vertical="center" wrapText="1"/>
    </xf>
    <xf numFmtId="0" fontId="17" fillId="0" borderId="112" xfId="5" applyFont="1" applyFill="1" applyBorder="1" applyAlignment="1" applyProtection="1">
      <alignment horizontal="left" vertical="center" indent="1"/>
      <protection locked="0"/>
    </xf>
    <xf numFmtId="0" fontId="17" fillId="0" borderId="113" xfId="5" applyFont="1" applyFill="1" applyBorder="1" applyAlignment="1" applyProtection="1">
      <alignment horizontal="left" vertical="center" indent="1"/>
      <protection locked="0"/>
    </xf>
    <xf numFmtId="0" fontId="17" fillId="0" borderId="64" xfId="5" applyFont="1" applyFill="1" applyBorder="1" applyAlignment="1" applyProtection="1">
      <alignment horizontal="left" vertical="center" indent="1"/>
      <protection locked="0"/>
    </xf>
    <xf numFmtId="0" fontId="17" fillId="0" borderId="42" xfId="5" applyFont="1" applyFill="1" applyBorder="1" applyAlignment="1" applyProtection="1">
      <alignment horizontal="left" vertical="center" indent="1"/>
      <protection locked="0"/>
    </xf>
    <xf numFmtId="0" fontId="4" fillId="3" borderId="1" xfId="5" applyNumberFormat="1" applyFont="1" applyFill="1" applyBorder="1" applyAlignment="1">
      <alignment horizontal="center" vertical="center"/>
    </xf>
    <xf numFmtId="0" fontId="4" fillId="3" borderId="1" xfId="5" applyNumberFormat="1" applyFont="1" applyFill="1" applyBorder="1" applyAlignment="1">
      <alignment horizontal="center" vertical="center" shrinkToFit="1"/>
    </xf>
    <xf numFmtId="0" fontId="10" fillId="3" borderId="1" xfId="0" applyNumberFormat="1" applyFont="1" applyFill="1" applyBorder="1" applyAlignment="1">
      <alignment horizontal="center" vertical="center"/>
    </xf>
    <xf numFmtId="0" fontId="0" fillId="0" borderId="27" xfId="0" applyNumberFormat="1" applyBorder="1" applyAlignment="1">
      <alignment horizontal="center" vertical="center"/>
    </xf>
    <xf numFmtId="49" fontId="13" fillId="6" borderId="133" xfId="5" applyNumberFormat="1" applyFont="1" applyFill="1" applyBorder="1" applyAlignment="1" applyProtection="1">
      <alignment horizontal="left" vertical="center"/>
      <protection locked="0"/>
    </xf>
    <xf numFmtId="49" fontId="13" fillId="6" borderId="136" xfId="5" applyNumberFormat="1" applyFont="1" applyFill="1" applyBorder="1" applyAlignment="1" applyProtection="1">
      <alignment horizontal="left" vertical="center"/>
      <protection locked="0"/>
    </xf>
    <xf numFmtId="49" fontId="13" fillId="6" borderId="139" xfId="5" applyNumberFormat="1" applyFont="1" applyFill="1" applyBorder="1" applyAlignment="1" applyProtection="1">
      <alignment horizontal="left" vertical="center"/>
      <protection locked="0"/>
    </xf>
    <xf numFmtId="49" fontId="13" fillId="6" borderId="142" xfId="5" applyNumberFormat="1" applyFont="1" applyFill="1" applyBorder="1" applyAlignment="1" applyProtection="1">
      <alignment horizontal="left" vertical="center"/>
      <protection locked="0"/>
    </xf>
    <xf numFmtId="0" fontId="67" fillId="0" borderId="117" xfId="0" applyFont="1" applyBorder="1" applyAlignment="1" applyProtection="1">
      <alignment horizontal="left" vertical="center" wrapText="1"/>
      <protection locked="0"/>
    </xf>
    <xf numFmtId="0" fontId="67" fillId="0" borderId="115" xfId="0" applyFont="1" applyBorder="1" applyAlignment="1" applyProtection="1">
      <alignment horizontal="left" vertical="center" wrapText="1"/>
      <protection locked="0"/>
    </xf>
    <xf numFmtId="0" fontId="67" fillId="0" borderId="116" xfId="0" applyFont="1" applyBorder="1" applyAlignment="1" applyProtection="1">
      <alignment horizontal="left" vertical="center" wrapText="1"/>
      <protection locked="0"/>
    </xf>
    <xf numFmtId="0" fontId="67" fillId="0" borderId="114" xfId="0" applyFont="1" applyBorder="1" applyAlignment="1" applyProtection="1">
      <alignment horizontal="left" vertical="center" wrapText="1"/>
      <protection locked="0"/>
    </xf>
    <xf numFmtId="0" fontId="16" fillId="25" borderId="172" xfId="5" applyNumberFormat="1" applyFont="1" applyFill="1" applyBorder="1" applyAlignment="1" applyProtection="1">
      <alignment horizontal="center" vertical="center"/>
    </xf>
    <xf numFmtId="0" fontId="16" fillId="25" borderId="178" xfId="5" applyNumberFormat="1" applyFont="1" applyFill="1" applyBorder="1" applyAlignment="1" applyProtection="1">
      <alignment horizontal="center" vertical="center"/>
    </xf>
    <xf numFmtId="0" fontId="16" fillId="25" borderId="184" xfId="5" applyNumberFormat="1" applyFont="1" applyFill="1" applyBorder="1" applyAlignment="1" applyProtection="1">
      <alignment horizontal="center" vertical="center"/>
    </xf>
    <xf numFmtId="0" fontId="16" fillId="25" borderId="190" xfId="5" applyNumberFormat="1" applyFont="1" applyFill="1" applyBorder="1" applyAlignment="1" applyProtection="1">
      <alignment horizontal="center" vertical="center"/>
    </xf>
    <xf numFmtId="0" fontId="17" fillId="0" borderId="64" xfId="5" applyFont="1" applyFill="1" applyBorder="1" applyAlignment="1" applyProtection="1">
      <alignment vertical="center"/>
    </xf>
    <xf numFmtId="0" fontId="54" fillId="0" borderId="42" xfId="5" applyFont="1" applyFill="1" applyBorder="1" applyAlignment="1" applyProtection="1">
      <alignment vertical="center"/>
    </xf>
    <xf numFmtId="0" fontId="17" fillId="0" borderId="42" xfId="5" applyFont="1" applyFill="1" applyBorder="1" applyAlignment="1" applyProtection="1">
      <alignment vertical="center"/>
    </xf>
    <xf numFmtId="0" fontId="17" fillId="0" borderId="165" xfId="5" applyFont="1" applyFill="1" applyBorder="1" applyAlignment="1" applyProtection="1">
      <alignment vertical="center"/>
    </xf>
    <xf numFmtId="0" fontId="16" fillId="0" borderId="7" xfId="5" applyNumberFormat="1" applyFont="1" applyFill="1" applyBorder="1" applyAlignment="1" applyProtection="1">
      <alignment horizontal="right" vertical="center"/>
      <protection hidden="1"/>
    </xf>
    <xf numFmtId="0" fontId="16" fillId="0" borderId="7" xfId="5" applyNumberFormat="1" applyFont="1" applyFill="1" applyBorder="1" applyAlignment="1" applyProtection="1">
      <alignment horizontal="left" vertical="center" indent="1"/>
      <protection hidden="1"/>
    </xf>
    <xf numFmtId="0" fontId="16" fillId="0" borderId="30" xfId="5" applyNumberFormat="1" applyFont="1" applyFill="1" applyBorder="1" applyAlignment="1" applyProtection="1">
      <alignment horizontal="left" vertical="center" indent="1"/>
      <protection hidden="1"/>
    </xf>
    <xf numFmtId="0" fontId="16" fillId="0" borderId="29" xfId="5" applyNumberFormat="1" applyFont="1" applyFill="1" applyBorder="1" applyAlignment="1" applyProtection="1">
      <alignment horizontal="left" vertical="center" indent="1"/>
      <protection hidden="1"/>
    </xf>
    <xf numFmtId="0" fontId="16" fillId="0" borderId="29" xfId="5" applyNumberFormat="1" applyFont="1" applyFill="1" applyBorder="1" applyAlignment="1" applyProtection="1">
      <alignment horizontal="center" vertical="center"/>
      <protection hidden="1"/>
    </xf>
    <xf numFmtId="0" fontId="16" fillId="0" borderId="30" xfId="5" applyNumberFormat="1" applyFont="1" applyFill="1" applyBorder="1" applyAlignment="1" applyProtection="1">
      <alignment horizontal="center" vertical="center"/>
      <protection hidden="1"/>
    </xf>
    <xf numFmtId="0" fontId="16" fillId="0" borderId="7" xfId="5" applyNumberFormat="1" applyFont="1" applyFill="1" applyBorder="1" applyAlignment="1" applyProtection="1">
      <alignment horizontal="center" vertical="center"/>
      <protection hidden="1"/>
    </xf>
    <xf numFmtId="0" fontId="23" fillId="0" borderId="77" xfId="5" applyNumberFormat="1" applyFont="1" applyFill="1" applyBorder="1" applyAlignment="1" applyProtection="1">
      <alignment horizontal="left" vertical="center" shrinkToFit="1"/>
      <protection hidden="1"/>
    </xf>
    <xf numFmtId="0" fontId="23" fillId="0" borderId="67" xfId="5" applyNumberFormat="1" applyFont="1" applyFill="1" applyBorder="1" applyAlignment="1" applyProtection="1">
      <alignment horizontal="left" vertical="center" shrinkToFit="1"/>
      <protection hidden="1"/>
    </xf>
    <xf numFmtId="0" fontId="23" fillId="1" borderId="95" xfId="5" applyNumberFormat="1" applyFont="1" applyFill="1" applyBorder="1" applyAlignment="1" applyProtection="1">
      <alignment horizontal="left" vertical="center" shrinkToFit="1"/>
      <protection hidden="1"/>
    </xf>
    <xf numFmtId="0" fontId="23" fillId="1" borderId="95" xfId="5" applyNumberFormat="1" applyFont="1" applyFill="1" applyBorder="1" applyAlignment="1" applyProtection="1">
      <alignment horizontal="left" vertical="center"/>
      <protection hidden="1"/>
    </xf>
    <xf numFmtId="0" fontId="23" fillId="1" borderId="102" xfId="5" applyNumberFormat="1" applyFont="1" applyFill="1" applyBorder="1" applyAlignment="1" applyProtection="1">
      <alignment horizontal="left" vertical="center" shrinkToFit="1"/>
      <protection hidden="1"/>
    </xf>
    <xf numFmtId="0" fontId="16" fillId="0" borderId="6" xfId="5" applyNumberFormat="1" applyFont="1" applyFill="1" applyBorder="1" applyAlignment="1" applyProtection="1">
      <alignment horizontal="right" vertical="center"/>
      <protection hidden="1"/>
    </xf>
    <xf numFmtId="0" fontId="16" fillId="0" borderId="6" xfId="5" applyNumberFormat="1" applyFont="1" applyFill="1" applyBorder="1" applyAlignment="1" applyProtection="1">
      <alignment horizontal="left" vertical="center" indent="1"/>
      <protection hidden="1"/>
    </xf>
    <xf numFmtId="0" fontId="16" fillId="0" borderId="21" xfId="5" applyNumberFormat="1" applyFont="1" applyFill="1" applyBorder="1" applyAlignment="1" applyProtection="1">
      <alignment horizontal="left" vertical="center" indent="1"/>
      <protection hidden="1"/>
    </xf>
    <xf numFmtId="0" fontId="16" fillId="0" borderId="31" xfId="5" applyNumberFormat="1" applyFont="1" applyFill="1" applyBorder="1" applyAlignment="1" applyProtection="1">
      <alignment horizontal="left" vertical="center" indent="1"/>
      <protection hidden="1"/>
    </xf>
    <xf numFmtId="0" fontId="16" fillId="0" borderId="3" xfId="5" applyNumberFormat="1" applyFont="1" applyFill="1" applyBorder="1" applyAlignment="1" applyProtection="1">
      <alignment horizontal="center" vertical="center"/>
      <protection hidden="1"/>
    </xf>
    <xf numFmtId="0" fontId="16" fillId="0" borderId="21" xfId="5" applyNumberFormat="1" applyFont="1" applyFill="1" applyBorder="1" applyAlignment="1" applyProtection="1">
      <alignment horizontal="center" vertical="center"/>
      <protection hidden="1"/>
    </xf>
    <xf numFmtId="0" fontId="16" fillId="0" borderId="6" xfId="5" applyNumberFormat="1" applyFont="1" applyFill="1" applyBorder="1" applyAlignment="1" applyProtection="1">
      <alignment horizontal="center" vertical="center"/>
      <protection hidden="1"/>
    </xf>
    <xf numFmtId="0" fontId="23" fillId="0" borderId="6" xfId="5" applyNumberFormat="1" applyFont="1" applyFill="1" applyBorder="1" applyAlignment="1" applyProtection="1">
      <alignment horizontal="left" vertical="center" shrinkToFit="1"/>
      <protection hidden="1"/>
    </xf>
    <xf numFmtId="0" fontId="23" fillId="0" borderId="57" xfId="5" applyNumberFormat="1" applyFont="1" applyFill="1" applyBorder="1" applyAlignment="1" applyProtection="1">
      <alignment horizontal="left" vertical="center" shrinkToFit="1"/>
      <protection hidden="1"/>
    </xf>
    <xf numFmtId="0" fontId="23" fillId="0" borderId="56" xfId="5" applyNumberFormat="1" applyFont="1" applyFill="1" applyBorder="1" applyAlignment="1" applyProtection="1">
      <alignment horizontal="left" vertical="center" shrinkToFit="1"/>
      <protection hidden="1"/>
    </xf>
    <xf numFmtId="0" fontId="23" fillId="1" borderId="96" xfId="5" applyNumberFormat="1" applyFont="1" applyFill="1" applyBorder="1" applyAlignment="1" applyProtection="1">
      <alignment horizontal="left" vertical="center" shrinkToFit="1"/>
      <protection hidden="1"/>
    </xf>
    <xf numFmtId="0" fontId="23" fillId="1" borderId="97" xfId="5" applyNumberFormat="1" applyFont="1" applyFill="1" applyBorder="1" applyAlignment="1" applyProtection="1">
      <alignment horizontal="left" vertical="center" shrinkToFit="1"/>
      <protection hidden="1"/>
    </xf>
    <xf numFmtId="0" fontId="23" fillId="1" borderId="96" xfId="5" applyNumberFormat="1" applyFont="1" applyFill="1" applyBorder="1" applyAlignment="1" applyProtection="1">
      <alignment horizontal="left" vertical="center"/>
      <protection hidden="1"/>
    </xf>
    <xf numFmtId="0" fontId="23" fillId="1" borderId="97" xfId="5" applyNumberFormat="1" applyFont="1" applyFill="1" applyBorder="1" applyAlignment="1" applyProtection="1">
      <alignment horizontal="left" vertical="center"/>
      <protection hidden="1"/>
    </xf>
    <xf numFmtId="0" fontId="23" fillId="1" borderId="103" xfId="5" applyNumberFormat="1" applyFont="1" applyFill="1" applyBorder="1" applyAlignment="1" applyProtection="1">
      <alignment horizontal="left" vertical="center" shrinkToFit="1"/>
      <protection hidden="1"/>
    </xf>
    <xf numFmtId="0" fontId="16" fillId="0" borderId="31" xfId="5" applyNumberFormat="1" applyFont="1" applyFill="1" applyBorder="1" applyAlignment="1" applyProtection="1">
      <alignment horizontal="center" vertical="center"/>
      <protection hidden="1"/>
    </xf>
    <xf numFmtId="0" fontId="16" fillId="0" borderId="33" xfId="5" applyNumberFormat="1" applyFont="1" applyFill="1" applyBorder="1" applyAlignment="1" applyProtection="1">
      <alignment horizontal="right" vertical="center"/>
      <protection hidden="1"/>
    </xf>
    <xf numFmtId="0" fontId="16" fillId="0" borderId="10" xfId="5" applyNumberFormat="1" applyFont="1" applyFill="1" applyBorder="1" applyAlignment="1" applyProtection="1">
      <alignment horizontal="left" vertical="center" indent="1"/>
      <protection hidden="1"/>
    </xf>
    <xf numFmtId="0" fontId="16" fillId="0" borderId="24" xfId="5" applyNumberFormat="1" applyFont="1" applyFill="1" applyBorder="1" applyAlignment="1" applyProtection="1">
      <alignment horizontal="left" vertical="center" indent="1"/>
      <protection hidden="1"/>
    </xf>
    <xf numFmtId="0" fontId="16" fillId="0" borderId="60" xfId="5" applyNumberFormat="1" applyFont="1" applyFill="1" applyBorder="1" applyAlignment="1" applyProtection="1">
      <alignment horizontal="left" vertical="center" indent="1"/>
      <protection hidden="1"/>
    </xf>
    <xf numFmtId="0" fontId="16" fillId="0" borderId="32" xfId="5" applyNumberFormat="1" applyFont="1" applyFill="1" applyBorder="1" applyAlignment="1" applyProtection="1">
      <alignment horizontal="center" vertical="center"/>
      <protection hidden="1"/>
    </xf>
    <xf numFmtId="0" fontId="16" fillId="0" borderId="22" xfId="5" applyNumberFormat="1" applyFont="1" applyFill="1" applyBorder="1" applyAlignment="1" applyProtection="1">
      <alignment horizontal="center" vertical="center"/>
      <protection hidden="1"/>
    </xf>
    <xf numFmtId="0" fontId="23" fillId="0" borderId="10" xfId="5" applyNumberFormat="1" applyFont="1" applyFill="1" applyBorder="1" applyAlignment="1" applyProtection="1">
      <alignment horizontal="left" vertical="center" shrinkToFit="1"/>
      <protection hidden="1"/>
    </xf>
    <xf numFmtId="0" fontId="23" fillId="0" borderId="59" xfId="5" applyNumberFormat="1" applyFont="1" applyFill="1" applyBorder="1" applyAlignment="1" applyProtection="1">
      <alignment horizontal="left" vertical="center" shrinkToFit="1"/>
      <protection hidden="1"/>
    </xf>
    <xf numFmtId="0" fontId="23" fillId="0" borderId="58" xfId="5" applyNumberFormat="1" applyFont="1" applyFill="1" applyBorder="1" applyAlignment="1" applyProtection="1">
      <alignment horizontal="left" vertical="center" shrinkToFit="1"/>
      <protection hidden="1"/>
    </xf>
    <xf numFmtId="0" fontId="23" fillId="1" borderId="98" xfId="5" applyNumberFormat="1" applyFont="1" applyFill="1" applyBorder="1" applyAlignment="1" applyProtection="1">
      <alignment horizontal="left" vertical="center" shrinkToFit="1"/>
      <protection hidden="1"/>
    </xf>
    <xf numFmtId="0" fontId="23" fillId="1" borderId="99" xfId="5" applyNumberFormat="1" applyFont="1" applyFill="1" applyBorder="1" applyAlignment="1" applyProtection="1">
      <alignment horizontal="left" vertical="center" shrinkToFit="1"/>
      <protection hidden="1"/>
    </xf>
    <xf numFmtId="0" fontId="23" fillId="1" borderId="98" xfId="5" applyNumberFormat="1" applyFont="1" applyFill="1" applyBorder="1" applyAlignment="1" applyProtection="1">
      <alignment horizontal="left" vertical="center"/>
      <protection hidden="1"/>
    </xf>
    <xf numFmtId="0" fontId="23" fillId="1" borderId="99" xfId="5" applyNumberFormat="1" applyFont="1" applyFill="1" applyBorder="1" applyAlignment="1" applyProtection="1">
      <alignment horizontal="left" vertical="center"/>
      <protection hidden="1"/>
    </xf>
    <xf numFmtId="0" fontId="23" fillId="1" borderId="105" xfId="5" applyNumberFormat="1" applyFont="1" applyFill="1" applyBorder="1" applyAlignment="1" applyProtection="1">
      <alignment horizontal="left" vertical="center" shrinkToFit="1"/>
      <protection hidden="1"/>
    </xf>
    <xf numFmtId="0" fontId="16" fillId="0" borderId="5" xfId="5" applyNumberFormat="1" applyFont="1" applyFill="1" applyBorder="1" applyAlignment="1" applyProtection="1">
      <alignment horizontal="right" vertical="center"/>
      <protection hidden="1"/>
    </xf>
    <xf numFmtId="0" fontId="16" fillId="0" borderId="5" xfId="5" applyNumberFormat="1" applyFont="1" applyFill="1" applyBorder="1" applyAlignment="1" applyProtection="1">
      <alignment horizontal="left" vertical="center" indent="1"/>
      <protection hidden="1"/>
    </xf>
    <xf numFmtId="0" fontId="16" fillId="0" borderId="23" xfId="5" applyNumberFormat="1" applyFont="1" applyFill="1" applyBorder="1" applyAlignment="1" applyProtection="1">
      <alignment horizontal="left" vertical="center" indent="1"/>
      <protection hidden="1"/>
    </xf>
    <xf numFmtId="0" fontId="16" fillId="0" borderId="35" xfId="5" applyNumberFormat="1" applyFont="1" applyFill="1" applyBorder="1" applyAlignment="1" applyProtection="1">
      <alignment horizontal="left" vertical="center" indent="1"/>
      <protection hidden="1"/>
    </xf>
    <xf numFmtId="0" fontId="16" fillId="0" borderId="2" xfId="5" applyNumberFormat="1" applyFont="1" applyFill="1" applyBorder="1" applyAlignment="1" applyProtection="1">
      <alignment horizontal="center" vertical="center"/>
      <protection hidden="1"/>
    </xf>
    <xf numFmtId="0" fontId="16" fillId="0" borderId="23" xfId="5" applyNumberFormat="1" applyFont="1" applyFill="1" applyBorder="1" applyAlignment="1" applyProtection="1">
      <alignment horizontal="center" vertical="center"/>
      <protection hidden="1"/>
    </xf>
    <xf numFmtId="0" fontId="16" fillId="0" borderId="5" xfId="5" applyNumberFormat="1" applyFont="1" applyFill="1" applyBorder="1" applyAlignment="1" applyProtection="1">
      <alignment horizontal="center" vertical="center"/>
      <protection hidden="1"/>
    </xf>
    <xf numFmtId="0" fontId="23" fillId="0" borderId="5" xfId="5" applyNumberFormat="1" applyFont="1" applyFill="1" applyBorder="1" applyAlignment="1" applyProtection="1">
      <alignment horizontal="left" vertical="center" shrinkToFit="1"/>
      <protection hidden="1"/>
    </xf>
    <xf numFmtId="0" fontId="23" fillId="0" borderId="62" xfId="5" applyNumberFormat="1" applyFont="1" applyFill="1" applyBorder="1" applyAlignment="1" applyProtection="1">
      <alignment horizontal="left" vertical="center" shrinkToFit="1"/>
      <protection hidden="1"/>
    </xf>
    <xf numFmtId="0" fontId="23" fillId="0" borderId="61" xfId="5" applyNumberFormat="1" applyFont="1" applyFill="1" applyBorder="1" applyAlignment="1" applyProtection="1">
      <alignment horizontal="left" vertical="center" shrinkToFit="1"/>
      <protection hidden="1"/>
    </xf>
    <xf numFmtId="0" fontId="23" fillId="1" borderId="100" xfId="5" applyNumberFormat="1" applyFont="1" applyFill="1" applyBorder="1" applyAlignment="1" applyProtection="1">
      <alignment horizontal="left" vertical="center" shrinkToFit="1"/>
      <protection hidden="1"/>
    </xf>
    <xf numFmtId="0" fontId="23" fillId="1" borderId="101" xfId="5" applyNumberFormat="1" applyFont="1" applyFill="1" applyBorder="1" applyAlignment="1" applyProtection="1">
      <alignment horizontal="left" vertical="center" shrinkToFit="1"/>
      <protection hidden="1"/>
    </xf>
    <xf numFmtId="0" fontId="23" fillId="1" borderId="100" xfId="5" applyNumberFormat="1" applyFont="1" applyFill="1" applyBorder="1" applyAlignment="1" applyProtection="1">
      <alignment horizontal="left" vertical="center"/>
      <protection hidden="1"/>
    </xf>
    <xf numFmtId="0" fontId="23" fillId="1" borderId="101" xfId="5" applyNumberFormat="1" applyFont="1" applyFill="1" applyBorder="1" applyAlignment="1" applyProtection="1">
      <alignment horizontal="left" vertical="center"/>
      <protection hidden="1"/>
    </xf>
    <xf numFmtId="0" fontId="23" fillId="1" borderId="106" xfId="5" applyNumberFormat="1" applyFont="1" applyFill="1" applyBorder="1" applyAlignment="1" applyProtection="1">
      <alignment horizontal="left" vertical="center" shrinkToFit="1"/>
      <protection hidden="1"/>
    </xf>
    <xf numFmtId="0" fontId="16" fillId="0" borderId="10" xfId="5" applyNumberFormat="1" applyFont="1" applyFill="1" applyBorder="1" applyAlignment="1" applyProtection="1">
      <alignment horizontal="right" vertical="center"/>
      <protection hidden="1"/>
    </xf>
    <xf numFmtId="0" fontId="16" fillId="0" borderId="9" xfId="5" applyNumberFormat="1" applyFont="1" applyFill="1" applyBorder="1" applyAlignment="1" applyProtection="1">
      <alignment horizontal="center" vertical="center"/>
      <protection hidden="1"/>
    </xf>
    <xf numFmtId="0" fontId="16" fillId="0" borderId="24" xfId="5" applyNumberFormat="1" applyFont="1" applyFill="1" applyBorder="1" applyAlignment="1" applyProtection="1">
      <alignment horizontal="center" vertical="center"/>
      <protection hidden="1"/>
    </xf>
    <xf numFmtId="0" fontId="16" fillId="0" borderId="10" xfId="5" applyNumberFormat="1" applyFont="1" applyFill="1" applyBorder="1" applyAlignment="1" applyProtection="1">
      <alignment horizontal="center" vertical="center"/>
      <protection hidden="1"/>
    </xf>
    <xf numFmtId="0" fontId="16" fillId="25" borderId="173" xfId="5" applyNumberFormat="1" applyFont="1" applyFill="1" applyBorder="1" applyAlignment="1" applyProtection="1">
      <alignment horizontal="right" vertical="center"/>
      <protection hidden="1"/>
    </xf>
    <xf numFmtId="0" fontId="16" fillId="25" borderId="173" xfId="5" applyNumberFormat="1" applyFont="1" applyFill="1" applyBorder="1" applyAlignment="1" applyProtection="1">
      <alignment horizontal="left" vertical="center" indent="1"/>
      <protection hidden="1"/>
    </xf>
    <xf numFmtId="0" fontId="16" fillId="25" borderId="174" xfId="5" applyNumberFormat="1" applyFont="1" applyFill="1" applyBorder="1" applyAlignment="1" applyProtection="1">
      <alignment horizontal="left" vertical="center" indent="1"/>
      <protection hidden="1"/>
    </xf>
    <xf numFmtId="0" fontId="16" fillId="25" borderId="175" xfId="5" applyNumberFormat="1" applyFont="1" applyFill="1" applyBorder="1" applyAlignment="1" applyProtection="1">
      <alignment horizontal="left" vertical="center" indent="1"/>
      <protection hidden="1"/>
    </xf>
    <xf numFmtId="0" fontId="16" fillId="25" borderId="172" xfId="5" applyNumberFormat="1" applyFont="1" applyFill="1" applyBorder="1" applyAlignment="1" applyProtection="1">
      <alignment horizontal="center" vertical="center"/>
      <protection hidden="1"/>
    </xf>
    <xf numFmtId="0" fontId="16" fillId="25" borderId="174" xfId="5" applyNumberFormat="1" applyFont="1" applyFill="1" applyBorder="1" applyAlignment="1" applyProtection="1">
      <alignment horizontal="center" vertical="center"/>
      <protection hidden="1"/>
    </xf>
    <xf numFmtId="0" fontId="16" fillId="25" borderId="173" xfId="5" applyNumberFormat="1" applyFont="1" applyFill="1" applyBorder="1" applyAlignment="1" applyProtection="1">
      <alignment horizontal="center" vertical="center"/>
      <protection hidden="1"/>
    </xf>
    <xf numFmtId="0" fontId="23" fillId="25" borderId="173" xfId="5" applyNumberFormat="1" applyFont="1" applyFill="1" applyBorder="1" applyAlignment="1" applyProtection="1">
      <alignment horizontal="left" vertical="center"/>
      <protection hidden="1"/>
    </xf>
    <xf numFmtId="0" fontId="23" fillId="25" borderId="176" xfId="5" applyNumberFormat="1" applyFont="1" applyFill="1" applyBorder="1" applyAlignment="1" applyProtection="1">
      <alignment horizontal="left" vertical="center"/>
      <protection hidden="1"/>
    </xf>
    <xf numFmtId="0" fontId="23" fillId="25" borderId="177" xfId="5" applyNumberFormat="1" applyFont="1" applyFill="1" applyBorder="1" applyAlignment="1" applyProtection="1">
      <alignment horizontal="left" vertical="center" shrinkToFit="1"/>
      <protection hidden="1"/>
    </xf>
    <xf numFmtId="0" fontId="23" fillId="25" borderId="176" xfId="5" applyNumberFormat="1" applyFont="1" applyFill="1" applyBorder="1" applyAlignment="1" applyProtection="1">
      <alignment horizontal="left" vertical="center" shrinkToFit="1"/>
      <protection hidden="1"/>
    </xf>
    <xf numFmtId="0" fontId="16" fillId="25" borderId="179" xfId="5" applyNumberFormat="1" applyFont="1" applyFill="1" applyBorder="1" applyAlignment="1" applyProtection="1">
      <alignment horizontal="right" vertical="center"/>
      <protection hidden="1"/>
    </xf>
    <xf numFmtId="0" fontId="16" fillId="25" borderId="179" xfId="5" applyNumberFormat="1" applyFont="1" applyFill="1" applyBorder="1" applyAlignment="1" applyProtection="1">
      <alignment horizontal="left" vertical="center" indent="1"/>
      <protection hidden="1"/>
    </xf>
    <xf numFmtId="0" fontId="16" fillId="25" borderId="180" xfId="5" applyNumberFormat="1" applyFont="1" applyFill="1" applyBorder="1" applyAlignment="1" applyProtection="1">
      <alignment horizontal="left" vertical="center" indent="1"/>
      <protection hidden="1"/>
    </xf>
    <xf numFmtId="0" fontId="16" fillId="25" borderId="181" xfId="5" applyNumberFormat="1" applyFont="1" applyFill="1" applyBorder="1" applyAlignment="1" applyProtection="1">
      <alignment horizontal="left" vertical="center" indent="1"/>
      <protection hidden="1"/>
    </xf>
    <xf numFmtId="0" fontId="16" fillId="25" borderId="181" xfId="5" applyNumberFormat="1" applyFont="1" applyFill="1" applyBorder="1" applyAlignment="1" applyProtection="1">
      <alignment horizontal="center" vertical="center"/>
      <protection hidden="1"/>
    </xf>
    <xf numFmtId="0" fontId="16" fillId="25" borderId="180" xfId="5" applyNumberFormat="1" applyFont="1" applyFill="1" applyBorder="1" applyAlignment="1" applyProtection="1">
      <alignment horizontal="center" vertical="center"/>
      <protection hidden="1"/>
    </xf>
    <xf numFmtId="0" fontId="16" fillId="25" borderId="179" xfId="5" applyNumberFormat="1" applyFont="1" applyFill="1" applyBorder="1" applyAlignment="1" applyProtection="1">
      <alignment horizontal="center" vertical="center"/>
      <protection hidden="1"/>
    </xf>
    <xf numFmtId="0" fontId="23" fillId="25" borderId="179" xfId="5" applyNumberFormat="1" applyFont="1" applyFill="1" applyBorder="1" applyAlignment="1" applyProtection="1">
      <alignment horizontal="left" vertical="center"/>
      <protection hidden="1"/>
    </xf>
    <xf numFmtId="0" fontId="23" fillId="25" borderId="182" xfId="5" applyNumberFormat="1" applyFont="1" applyFill="1" applyBorder="1" applyAlignment="1" applyProtection="1">
      <alignment horizontal="left" vertical="center"/>
      <protection hidden="1"/>
    </xf>
    <xf numFmtId="0" fontId="23" fillId="25" borderId="183" xfId="5" applyNumberFormat="1" applyFont="1" applyFill="1" applyBorder="1" applyAlignment="1" applyProtection="1">
      <alignment horizontal="left" vertical="center" shrinkToFit="1"/>
      <protection hidden="1"/>
    </xf>
    <xf numFmtId="0" fontId="23" fillId="25" borderId="182" xfId="5" applyNumberFormat="1" applyFont="1" applyFill="1" applyBorder="1" applyAlignment="1" applyProtection="1">
      <alignment horizontal="left" vertical="center" shrinkToFit="1"/>
      <protection hidden="1"/>
    </xf>
    <xf numFmtId="0" fontId="16" fillId="25" borderId="178" xfId="5" applyNumberFormat="1" applyFont="1" applyFill="1" applyBorder="1" applyAlignment="1" applyProtection="1">
      <alignment horizontal="center" vertical="center"/>
      <protection hidden="1"/>
    </xf>
    <xf numFmtId="0" fontId="16" fillId="25" borderId="185" xfId="5" applyNumberFormat="1" applyFont="1" applyFill="1" applyBorder="1" applyAlignment="1" applyProtection="1">
      <alignment horizontal="right" vertical="center"/>
      <protection hidden="1"/>
    </xf>
    <xf numFmtId="0" fontId="16" fillId="25" borderId="185" xfId="5" applyNumberFormat="1" applyFont="1" applyFill="1" applyBorder="1" applyAlignment="1" applyProtection="1">
      <alignment horizontal="left" vertical="center" indent="1"/>
      <protection hidden="1"/>
    </xf>
    <xf numFmtId="0" fontId="16" fillId="25" borderId="186" xfId="5" applyNumberFormat="1" applyFont="1" applyFill="1" applyBorder="1" applyAlignment="1" applyProtection="1">
      <alignment horizontal="left" vertical="center" indent="1"/>
      <protection hidden="1"/>
    </xf>
    <xf numFmtId="0" fontId="16" fillId="25" borderId="187" xfId="5" applyNumberFormat="1" applyFont="1" applyFill="1" applyBorder="1" applyAlignment="1" applyProtection="1">
      <alignment horizontal="left" vertical="center" indent="1"/>
      <protection hidden="1"/>
    </xf>
    <xf numFmtId="0" fontId="16" fillId="25" borderId="184" xfId="5" applyNumberFormat="1" applyFont="1" applyFill="1" applyBorder="1" applyAlignment="1" applyProtection="1">
      <alignment horizontal="center" vertical="center"/>
      <protection hidden="1"/>
    </xf>
    <xf numFmtId="0" fontId="16" fillId="25" borderId="186" xfId="5" applyNumberFormat="1" applyFont="1" applyFill="1" applyBorder="1" applyAlignment="1" applyProtection="1">
      <alignment horizontal="center" vertical="center"/>
      <protection hidden="1"/>
    </xf>
    <xf numFmtId="0" fontId="16" fillId="25" borderId="185" xfId="5" applyNumberFormat="1" applyFont="1" applyFill="1" applyBorder="1" applyAlignment="1" applyProtection="1">
      <alignment horizontal="center" vertical="center"/>
      <protection hidden="1"/>
    </xf>
    <xf numFmtId="0" fontId="23" fillId="25" borderId="185" xfId="5" applyNumberFormat="1" applyFont="1" applyFill="1" applyBorder="1" applyAlignment="1" applyProtection="1">
      <alignment horizontal="left" vertical="center"/>
      <protection hidden="1"/>
    </xf>
    <xf numFmtId="0" fontId="23" fillId="25" borderId="188" xfId="5" applyNumberFormat="1" applyFont="1" applyFill="1" applyBorder="1" applyAlignment="1" applyProtection="1">
      <alignment horizontal="left" vertical="center"/>
      <protection hidden="1"/>
    </xf>
    <xf numFmtId="0" fontId="23" fillId="25" borderId="189" xfId="5" applyNumberFormat="1" applyFont="1" applyFill="1" applyBorder="1" applyAlignment="1" applyProtection="1">
      <alignment horizontal="left" vertical="center" shrinkToFit="1"/>
      <protection hidden="1"/>
    </xf>
    <xf numFmtId="0" fontId="23" fillId="25" borderId="188" xfId="5" applyNumberFormat="1" applyFont="1" applyFill="1" applyBorder="1" applyAlignment="1" applyProtection="1">
      <alignment horizontal="left" vertical="center" shrinkToFit="1"/>
      <protection hidden="1"/>
    </xf>
    <xf numFmtId="0" fontId="16" fillId="25" borderId="191" xfId="5" applyNumberFormat="1" applyFont="1" applyFill="1" applyBorder="1" applyAlignment="1" applyProtection="1">
      <alignment horizontal="right" vertical="center"/>
      <protection hidden="1"/>
    </xf>
    <xf numFmtId="0" fontId="16" fillId="25" borderId="191" xfId="5" applyNumberFormat="1" applyFont="1" applyFill="1" applyBorder="1" applyAlignment="1" applyProtection="1">
      <alignment horizontal="left" vertical="center" indent="1"/>
      <protection hidden="1"/>
    </xf>
    <xf numFmtId="0" fontId="16" fillId="25" borderId="192" xfId="5" applyNumberFormat="1" applyFont="1" applyFill="1" applyBorder="1" applyAlignment="1" applyProtection="1">
      <alignment horizontal="left" vertical="center" indent="1"/>
      <protection hidden="1"/>
    </xf>
    <xf numFmtId="0" fontId="16" fillId="25" borderId="193" xfId="5" applyNumberFormat="1" applyFont="1" applyFill="1" applyBorder="1" applyAlignment="1" applyProtection="1">
      <alignment horizontal="left" vertical="center" indent="1"/>
      <protection hidden="1"/>
    </xf>
    <xf numFmtId="0" fontId="16" fillId="25" borderId="190" xfId="5" applyNumberFormat="1" applyFont="1" applyFill="1" applyBorder="1" applyAlignment="1" applyProtection="1">
      <alignment horizontal="center" vertical="center"/>
      <protection hidden="1"/>
    </xf>
    <xf numFmtId="0" fontId="16" fillId="25" borderId="192" xfId="5" applyNumberFormat="1" applyFont="1" applyFill="1" applyBorder="1" applyAlignment="1" applyProtection="1">
      <alignment horizontal="center" vertical="center"/>
      <protection hidden="1"/>
    </xf>
    <xf numFmtId="0" fontId="16" fillId="25" borderId="191" xfId="5" applyNumberFormat="1" applyFont="1" applyFill="1" applyBorder="1" applyAlignment="1" applyProtection="1">
      <alignment horizontal="center" vertical="center"/>
      <protection hidden="1"/>
    </xf>
    <xf numFmtId="0" fontId="23" fillId="25" borderId="191" xfId="5" applyNumberFormat="1" applyFont="1" applyFill="1" applyBorder="1" applyAlignment="1" applyProtection="1">
      <alignment horizontal="left" vertical="center"/>
      <protection hidden="1"/>
    </xf>
    <xf numFmtId="0" fontId="23" fillId="25" borderId="194" xfId="5" applyNumberFormat="1" applyFont="1" applyFill="1" applyBorder="1" applyAlignment="1" applyProtection="1">
      <alignment horizontal="left" vertical="center"/>
      <protection hidden="1"/>
    </xf>
    <xf numFmtId="0" fontId="23" fillId="25" borderId="195" xfId="5" applyNumberFormat="1" applyFont="1" applyFill="1" applyBorder="1" applyAlignment="1" applyProtection="1">
      <alignment horizontal="left" vertical="center" shrinkToFit="1"/>
      <protection hidden="1"/>
    </xf>
    <xf numFmtId="0" fontId="23" fillId="25" borderId="194" xfId="5" applyNumberFormat="1" applyFont="1" applyFill="1" applyBorder="1" applyAlignment="1" applyProtection="1">
      <alignment horizontal="left" vertical="center" shrinkToFit="1"/>
      <protection hidden="1"/>
    </xf>
    <xf numFmtId="0" fontId="23" fillId="1" borderId="107" xfId="5" applyNumberFormat="1" applyFont="1" applyFill="1" applyBorder="1" applyAlignment="1" applyProtection="1">
      <alignment horizontal="left" vertical="center" shrinkToFit="1"/>
      <protection hidden="1"/>
    </xf>
    <xf numFmtId="0" fontId="23" fillId="1" borderId="108" xfId="5" applyNumberFormat="1" applyFont="1" applyFill="1" applyBorder="1" applyAlignment="1" applyProtection="1">
      <alignment horizontal="left" vertical="center" shrinkToFit="1"/>
      <protection hidden="1"/>
    </xf>
    <xf numFmtId="0" fontId="23" fillId="1" borderId="107" xfId="5" applyNumberFormat="1" applyFont="1" applyFill="1" applyBorder="1" applyAlignment="1" applyProtection="1">
      <alignment horizontal="left" vertical="center"/>
      <protection hidden="1"/>
    </xf>
    <xf numFmtId="0" fontId="23" fillId="1" borderId="108" xfId="5" applyNumberFormat="1" applyFont="1" applyFill="1" applyBorder="1" applyAlignment="1" applyProtection="1">
      <alignment horizontal="left" vertical="center"/>
      <protection hidden="1"/>
    </xf>
    <xf numFmtId="0" fontId="23" fillId="1" borderId="109" xfId="5" applyNumberFormat="1" applyFont="1" applyFill="1" applyBorder="1" applyAlignment="1" applyProtection="1">
      <alignment horizontal="left" vertical="center" shrinkToFit="1"/>
      <protection hidden="1"/>
    </xf>
    <xf numFmtId="0" fontId="54" fillId="0" borderId="44" xfId="5" applyNumberFormat="1" applyFont="1" applyFill="1" applyBorder="1" applyAlignment="1" applyProtection="1">
      <alignment horizontal="center" vertical="center" shrinkToFit="1"/>
      <protection locked="0"/>
    </xf>
  </cellXfs>
  <cellStyles count="8">
    <cellStyle name="ハイパーリンク" xfId="1" builtinId="8"/>
    <cellStyle name="標準" xfId="0" builtinId="0"/>
    <cellStyle name="標準 2" xfId="2"/>
    <cellStyle name="標準 3" xfId="3"/>
    <cellStyle name="標準 4" xfId="4"/>
    <cellStyle name="標準 5" xfId="5"/>
    <cellStyle name="標準 6" xfId="6"/>
    <cellStyle name="標準_旧NANS21出雲陸上データ" xfId="7"/>
  </cellStyles>
  <dxfs count="3">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33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382790</xdr:colOff>
      <xdr:row>22</xdr:row>
      <xdr:rowOff>241994</xdr:rowOff>
    </xdr:from>
    <xdr:to>
      <xdr:col>8</xdr:col>
      <xdr:colOff>400048</xdr:colOff>
      <xdr:row>23</xdr:row>
      <xdr:rowOff>161926</xdr:rowOff>
    </xdr:to>
    <xdr:sp macro="" textlink="">
      <xdr:nvSpPr>
        <xdr:cNvPr id="2" name="shpSquare03" descr="付箋検索用文字列"/>
        <xdr:cNvSpPr/>
      </xdr:nvSpPr>
      <xdr:spPr>
        <a:xfrm flipH="1">
          <a:off x="2792615" y="5814119"/>
          <a:ext cx="1169783" cy="243782"/>
        </a:xfrm>
        <a:prstGeom prst="wedgeEllipseCallout">
          <a:avLst>
            <a:gd name="adj1" fmla="val 17207"/>
            <a:gd name="adj2" fmla="val -219584"/>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endParaRPr kumimoji="1" lang="en-US" altLang="ja-JP"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6</xdr:col>
      <xdr:colOff>290368</xdr:colOff>
      <xdr:row>22</xdr:row>
      <xdr:rowOff>244695</xdr:rowOff>
    </xdr:from>
    <xdr:to>
      <xdr:col>8</xdr:col>
      <xdr:colOff>461967</xdr:colOff>
      <xdr:row>23</xdr:row>
      <xdr:rowOff>161925</xdr:rowOff>
    </xdr:to>
    <xdr:sp macro="" textlink="">
      <xdr:nvSpPr>
        <xdr:cNvPr id="3" name="shpSquare03" descr="付箋検索用文字列"/>
        <xdr:cNvSpPr/>
      </xdr:nvSpPr>
      <xdr:spPr>
        <a:xfrm flipH="1">
          <a:off x="2700193" y="5816820"/>
          <a:ext cx="1324124" cy="241080"/>
        </a:xfrm>
        <a:prstGeom prst="wedgeEllipseCallout">
          <a:avLst>
            <a:gd name="adj1" fmla="val -16960"/>
            <a:gd name="adj2" fmla="val -235433"/>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r>
            <a:rPr kumimoji="1" lang="ja-JP" altLang="en-US"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半角ｶﾀｶﾅで入力</a:t>
          </a:r>
          <a:endParaRPr kumimoji="1" lang="en-US" altLang="ja-JP"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9</xdr:col>
      <xdr:colOff>128635</xdr:colOff>
      <xdr:row>22</xdr:row>
      <xdr:rowOff>12923</xdr:rowOff>
    </xdr:from>
    <xdr:to>
      <xdr:col>10</xdr:col>
      <xdr:colOff>106472</xdr:colOff>
      <xdr:row>24</xdr:row>
      <xdr:rowOff>103834</xdr:rowOff>
    </xdr:to>
    <xdr:sp macro="" textlink="">
      <xdr:nvSpPr>
        <xdr:cNvPr id="4" name="shpSquare03" descr="付箋検索用文字列"/>
        <xdr:cNvSpPr/>
      </xdr:nvSpPr>
      <xdr:spPr>
        <a:xfrm flipH="1">
          <a:off x="4243435" y="5699348"/>
          <a:ext cx="1187512" cy="738611"/>
        </a:xfrm>
        <a:prstGeom prst="wedgeEllipseCallout">
          <a:avLst>
            <a:gd name="adj1" fmla="val 24127"/>
            <a:gd name="adj2" fmla="val -70115"/>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r>
            <a:rPr kumimoji="1" lang="ja-JP" altLang="en-US"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半角英数で入力</a:t>
          </a:r>
          <a:endParaRPr kumimoji="1" lang="en-US" altLang="ja-JP"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9</xdr:col>
      <xdr:colOff>128635</xdr:colOff>
      <xdr:row>22</xdr:row>
      <xdr:rowOff>12921</xdr:rowOff>
    </xdr:from>
    <xdr:to>
      <xdr:col>10</xdr:col>
      <xdr:colOff>124579</xdr:colOff>
      <xdr:row>24</xdr:row>
      <xdr:rowOff>103835</xdr:rowOff>
    </xdr:to>
    <xdr:sp macro="" textlink="">
      <xdr:nvSpPr>
        <xdr:cNvPr id="5" name="shpSquare03" descr="付箋検索用文字列"/>
        <xdr:cNvSpPr/>
      </xdr:nvSpPr>
      <xdr:spPr>
        <a:xfrm flipH="1">
          <a:off x="4243435" y="5699346"/>
          <a:ext cx="1205619" cy="738614"/>
        </a:xfrm>
        <a:prstGeom prst="wedgeEllipseCallout">
          <a:avLst>
            <a:gd name="adj1" fmla="val -113316"/>
            <a:gd name="adj2" fmla="val -76611"/>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r>
            <a:rPr kumimoji="1" lang="ja-JP" altLang="en-US"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半角英数で入力</a:t>
          </a:r>
          <a:endParaRPr kumimoji="1" lang="en-US" altLang="ja-JP" sz="14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9</xdr:col>
      <xdr:colOff>147684</xdr:colOff>
      <xdr:row>22</xdr:row>
      <xdr:rowOff>12449</xdr:rowOff>
    </xdr:from>
    <xdr:to>
      <xdr:col>10</xdr:col>
      <xdr:colOff>125522</xdr:colOff>
      <xdr:row>24</xdr:row>
      <xdr:rowOff>85256</xdr:rowOff>
    </xdr:to>
    <xdr:sp macro="" textlink="">
      <xdr:nvSpPr>
        <xdr:cNvPr id="6" name="shpSquare03" descr="付箋検索用文字列"/>
        <xdr:cNvSpPr/>
      </xdr:nvSpPr>
      <xdr:spPr>
        <a:xfrm flipH="1">
          <a:off x="4262484" y="5698874"/>
          <a:ext cx="1187513" cy="720507"/>
        </a:xfrm>
        <a:prstGeom prst="wedgeEllipseCallout">
          <a:avLst>
            <a:gd name="adj1" fmla="val -152458"/>
            <a:gd name="adj2" fmla="val -73780"/>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lnSpc>
              <a:spcPts val="1500"/>
            </a:lnSpc>
          </a:pPr>
          <a:r>
            <a:rPr kumimoji="1" lang="ja-JP" altLang="en-US"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半角英数で入力</a:t>
          </a:r>
          <a:endParaRPr kumimoji="1" lang="en-US" altLang="ja-JP"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twoCellAnchor editAs="oneCell">
    <xdr:from>
      <xdr:col>14</xdr:col>
      <xdr:colOff>54510</xdr:colOff>
      <xdr:row>22</xdr:row>
      <xdr:rowOff>22916</xdr:rowOff>
    </xdr:from>
    <xdr:to>
      <xdr:col>15</xdr:col>
      <xdr:colOff>810683</xdr:colOff>
      <xdr:row>22</xdr:row>
      <xdr:rowOff>302557</xdr:rowOff>
    </xdr:to>
    <xdr:sp macro="" textlink="">
      <xdr:nvSpPr>
        <xdr:cNvPr id="7" name="shpSquare04" descr="付箋検索用文字列"/>
        <xdr:cNvSpPr/>
      </xdr:nvSpPr>
      <xdr:spPr>
        <a:xfrm>
          <a:off x="6769635" y="5595041"/>
          <a:ext cx="1280048" cy="279641"/>
        </a:xfrm>
        <a:prstGeom prst="wedgeEllipseCallout">
          <a:avLst>
            <a:gd name="adj1" fmla="val 1511"/>
            <a:gd name="adj2" fmla="val -117830"/>
          </a:avLst>
        </a:prstGeom>
        <a:gradFill>
          <a:gsLst>
            <a:gs pos="0">
              <a:srgbClr val="66CCFF"/>
            </a:gs>
            <a:gs pos="100000">
              <a:srgbClr val="CCE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overflow" horzOverflow="overflow" wrap="none" lIns="72000" tIns="72000" rIns="72000" bIns="72000" rtlCol="0" anchor="ctr" anchorCtr="0"/>
        <a:lstStyle/>
        <a:p>
          <a:pPr marL="0" indent="0" algn="l">
            <a:lnSpc>
              <a:spcPts val="1300"/>
            </a:lnSpc>
          </a:pPr>
          <a:r>
            <a:rPr kumimoji="1" lang="ja-JP" altLang="en-US"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入力省略可</a:t>
          </a:r>
        </a:p>
      </xdr:txBody>
    </xdr:sp>
    <xdr:clientData/>
  </xdr:twoCellAnchor>
  <xdr:twoCellAnchor editAs="oneCell">
    <xdr:from>
      <xdr:col>3</xdr:col>
      <xdr:colOff>75141</xdr:colOff>
      <xdr:row>22</xdr:row>
      <xdr:rowOff>110644</xdr:rowOff>
    </xdr:from>
    <xdr:to>
      <xdr:col>5</xdr:col>
      <xdr:colOff>561975</xdr:colOff>
      <xdr:row>26</xdr:row>
      <xdr:rowOff>9526</xdr:rowOff>
    </xdr:to>
    <xdr:sp macro="" textlink="">
      <xdr:nvSpPr>
        <xdr:cNvPr id="8" name="shpSquare03" descr="付箋検索用文字列"/>
        <xdr:cNvSpPr/>
      </xdr:nvSpPr>
      <xdr:spPr>
        <a:xfrm>
          <a:off x="599016" y="5797069"/>
          <a:ext cx="1772709" cy="1194282"/>
        </a:xfrm>
        <a:prstGeom prst="rect">
          <a:avLst/>
        </a:prstGeom>
        <a:gradFill>
          <a:gsLst>
            <a:gs pos="0">
              <a:srgbClr val="FF99FF"/>
            </a:gs>
            <a:gs pos="100000">
              <a:srgbClr val="FFCCFF"/>
            </a:gs>
          </a:gsLst>
          <a:lin ang="2700000" scaled="1"/>
        </a:gradFill>
        <a:ln w="2857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t">
          <a:noAutofit/>
        </a:bodyPr>
        <a:lstStyle/>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高校は、</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今年度高体連登録番号。</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一般・大学は、</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県陸協登録、</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a:p>
          <a:pPr algn="l"/>
          <a:r>
            <a:rPr kumimoji="1" lang="ja-JP" altLang="en-US"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rPr>
            <a:t>学連登録番号の入力。</a:t>
          </a:r>
          <a:endParaRPr kumimoji="1" lang="en-US" altLang="ja-JP" sz="1200" b="1">
            <a:solidFill>
              <a:sysClr val="windowText" lastClr="000000"/>
            </a:solidFill>
            <a:latin typeface="AR丸ゴシック体M" panose="020B0609010101010101" pitchFamily="49" charset="-128"/>
            <a:ea typeface="AR丸ゴシック体M" panose="020B0609010101010101" pitchFamily="49" charset="-128"/>
            <a:cs typeface="Meiryo UI" panose="020B0604030504040204" pitchFamily="50" charset="-128"/>
            <a:sym typeface="Meiryo UI" panose="020B0604030504040204" pitchFamily="50" charset="-128"/>
          </a:endParaRPr>
        </a:p>
      </xdr:txBody>
    </xdr:sp>
    <xdr:clientData/>
  </xdr:twoCellAnchor>
  <xdr:twoCellAnchor>
    <xdr:from>
      <xdr:col>4</xdr:col>
      <xdr:colOff>334130</xdr:colOff>
      <xdr:row>20</xdr:row>
      <xdr:rowOff>256705</xdr:rowOff>
    </xdr:from>
    <xdr:to>
      <xdr:col>4</xdr:col>
      <xdr:colOff>352425</xdr:colOff>
      <xdr:row>22</xdr:row>
      <xdr:rowOff>123825</xdr:rowOff>
    </xdr:to>
    <xdr:cxnSp macro="">
      <xdr:nvCxnSpPr>
        <xdr:cNvPr id="9" name="直線コネクタ 8"/>
        <xdr:cNvCxnSpPr/>
      </xdr:nvCxnSpPr>
      <xdr:spPr>
        <a:xfrm flipH="1" flipV="1">
          <a:off x="1620005" y="5390680"/>
          <a:ext cx="18295" cy="305270"/>
        </a:xfrm>
        <a:prstGeom prst="line">
          <a:avLst/>
        </a:prstGeom>
        <a:ln w="28575" cmpd="sng">
          <a:solidFill>
            <a:srgbClr val="FF0000"/>
          </a:solidFill>
          <a:headEnd type="ova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268163</xdr:colOff>
      <xdr:row>23</xdr:row>
      <xdr:rowOff>220908</xdr:rowOff>
    </xdr:from>
    <xdr:ext cx="2316287" cy="693492"/>
    <xdr:sp macro="" textlink="">
      <xdr:nvSpPr>
        <xdr:cNvPr id="10" name="線吹き出し 1 (枠付き) 9"/>
        <xdr:cNvSpPr/>
      </xdr:nvSpPr>
      <xdr:spPr>
        <a:xfrm>
          <a:off x="6773738" y="6478833"/>
          <a:ext cx="2316287" cy="693492"/>
        </a:xfrm>
        <a:prstGeom prst="borderCallout1">
          <a:avLst>
            <a:gd name="adj1" fmla="val -1738"/>
            <a:gd name="adj2" fmla="val 82101"/>
            <a:gd name="adj3" fmla="val -102352"/>
            <a:gd name="adj4" fmla="val 82017"/>
          </a:avLst>
        </a:prstGeom>
        <a:solidFill>
          <a:schemeClr val="accent6">
            <a:lumMod val="40000"/>
            <a:lumOff val="60000"/>
          </a:schemeClr>
        </a:solidFill>
        <a:ln w="28575" cap="rnd" cmpd="sng" algn="ctr">
          <a:solidFill>
            <a:srgbClr val="FF0000"/>
          </a:solidFill>
          <a:prstDash val="solid"/>
          <a:round/>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chorCtr="1">
          <a:noAutofit/>
        </a:bodyPr>
        <a:lstStyle/>
        <a:p>
          <a:pPr algn="l"/>
          <a:r>
            <a:rPr kumimoji="1" lang="ja-JP" altLang="en-US" sz="1100" b="1">
              <a:solidFill>
                <a:srgbClr val="000000"/>
              </a:solidFill>
            </a:rPr>
            <a:t>一般・大学の学連登録者は</a:t>
          </a:r>
          <a:r>
            <a:rPr kumimoji="1" lang="ja-JP" altLang="en-US" sz="1100">
              <a:solidFill>
                <a:srgbClr val="000000"/>
              </a:solidFill>
            </a:rPr>
            <a:t>、</a:t>
          </a:r>
          <a:endParaRPr kumimoji="1" lang="en-US" altLang="ja-JP" sz="1100">
            <a:solidFill>
              <a:srgbClr val="000000"/>
            </a:solidFill>
          </a:endParaRPr>
        </a:p>
        <a:p>
          <a:pPr algn="l"/>
          <a:r>
            <a:rPr kumimoji="1" lang="ja-JP" altLang="en-US" sz="1100" b="1">
              <a:solidFill>
                <a:srgbClr val="000000"/>
              </a:solidFill>
            </a:rPr>
            <a:t>団体の陸連登録所在地ではなく、</a:t>
          </a:r>
          <a:endParaRPr kumimoji="1" lang="en-US" altLang="ja-JP" sz="1100" b="1">
            <a:solidFill>
              <a:srgbClr val="000000"/>
            </a:solidFill>
          </a:endParaRPr>
        </a:p>
        <a:p>
          <a:pPr algn="l"/>
          <a:r>
            <a:rPr kumimoji="1" lang="ja-JP" altLang="en-US" sz="1100" b="1">
              <a:solidFill>
                <a:srgbClr val="000000"/>
              </a:solidFill>
            </a:rPr>
            <a:t>個人の陸連登録都道府県名です</a:t>
          </a:r>
          <a:r>
            <a:rPr kumimoji="1" lang="ja-JP" altLang="en-US" sz="1100">
              <a:solidFill>
                <a:srgbClr val="000000"/>
              </a:solidFill>
            </a:rPr>
            <a:t>。</a:t>
          </a:r>
          <a:endParaRPr kumimoji="1" lang="en-US" altLang="ja-JP" sz="1100">
            <a:solidFill>
              <a:srgbClr val="000000"/>
            </a:solidFill>
          </a:endParaRPr>
        </a:p>
        <a:p>
          <a:pPr algn="l"/>
          <a:endParaRPr kumimoji="1" lang="ja-JP" altLang="en-US" sz="1100">
            <a:solidFill>
              <a:srgbClr val="000000"/>
            </a:solidFill>
          </a:endParaRPr>
        </a:p>
      </xdr:txBody>
    </xdr:sp>
    <xdr:clientData/>
  </xdr:oneCellAnchor>
  <xdr:twoCellAnchor editAs="oneCell">
    <xdr:from>
      <xdr:col>9</xdr:col>
      <xdr:colOff>161925</xdr:colOff>
      <xdr:row>22</xdr:row>
      <xdr:rowOff>19050</xdr:rowOff>
    </xdr:from>
    <xdr:to>
      <xdr:col>10</xdr:col>
      <xdr:colOff>139763</xdr:colOff>
      <xdr:row>24</xdr:row>
      <xdr:rowOff>91857</xdr:rowOff>
    </xdr:to>
    <xdr:sp macro="" textlink="">
      <xdr:nvSpPr>
        <xdr:cNvPr id="21" name="shpSquare03" descr="付箋検索用文字列"/>
        <xdr:cNvSpPr/>
      </xdr:nvSpPr>
      <xdr:spPr>
        <a:xfrm flipH="1">
          <a:off x="4276725" y="5705475"/>
          <a:ext cx="1187513" cy="720507"/>
        </a:xfrm>
        <a:prstGeom prst="wedgeEllipseCallout">
          <a:avLst>
            <a:gd name="adj1" fmla="val -199782"/>
            <a:gd name="adj2" fmla="val -79068"/>
          </a:avLst>
        </a:prstGeom>
        <a:gradFill>
          <a:gsLst>
            <a:gs pos="0">
              <a:srgbClr val="FF99FF"/>
            </a:gs>
            <a:gs pos="100000">
              <a:srgbClr val="FFCCFF"/>
            </a:gs>
          </a:gsLst>
          <a:lin ang="2700000" scaled="1"/>
        </a:gradFill>
        <a:ln w="9525"/>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wrap="square" lIns="72000" tIns="72000" rIns="72000" bIns="72000" rtlCol="0" anchor="ctr">
          <a:noAutofit/>
        </a:bodyPr>
        <a:lstStyle/>
        <a:p>
          <a:pPr marL="0" indent="0" algn="ctr">
            <a:lnSpc>
              <a:spcPts val="1500"/>
            </a:lnSpc>
          </a:pPr>
          <a:r>
            <a:rPr kumimoji="1" lang="ja-JP" altLang="en-US"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rPr>
            <a:t>半角英数で入力</a:t>
          </a:r>
          <a:endParaRPr kumimoji="1" lang="en-US" altLang="ja-JP" sz="1200" b="1">
            <a:solidFill>
              <a:sysClr val="windowText" lastClr="000000"/>
            </a:solidFill>
            <a:latin typeface="ＭＳ Ｐ明朝" panose="02020600040205080304" pitchFamily="18" charset="-128"/>
            <a:ea typeface="ＭＳ Ｐ明朝" panose="02020600040205080304" pitchFamily="18" charset="-128"/>
            <a:cs typeface="Meiryo UI" panose="020B0604030504040204" pitchFamily="50" charset="-128"/>
            <a:sym typeface="Meiryo UI" panose="020B0604030504040204" pitchFamily="50" charset="-128"/>
          </a:endParaRPr>
        </a:p>
        <a:p>
          <a:pPr marL="0" indent="0" algn="ctr">
            <a:lnSpc>
              <a:spcPts val="1300"/>
            </a:lnSpc>
          </a:pP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sym typeface="Meiryo UI" panose="020B0604030504040204" pitchFamily="50" charset="-128"/>
          </a:endParaRPr>
        </a:p>
      </xdr:txBody>
    </xdr:sp>
    <xdr:clientData/>
  </xdr:twoCellAnchor>
  <xdr:oneCellAnchor>
    <xdr:from>
      <xdr:col>9</xdr:col>
      <xdr:colOff>581025</xdr:colOff>
      <xdr:row>24</xdr:row>
      <xdr:rowOff>161926</xdr:rowOff>
    </xdr:from>
    <xdr:ext cx="1762125" cy="533400"/>
    <xdr:sp macro="" textlink="">
      <xdr:nvSpPr>
        <xdr:cNvPr id="22" name="線吹き出し 1 (枠付き) 21"/>
        <xdr:cNvSpPr/>
      </xdr:nvSpPr>
      <xdr:spPr>
        <a:xfrm>
          <a:off x="4695825" y="6496051"/>
          <a:ext cx="1762125" cy="533400"/>
        </a:xfrm>
        <a:prstGeom prst="borderCallout1">
          <a:avLst>
            <a:gd name="adj1" fmla="val -599"/>
            <a:gd name="adj2" fmla="val 69308"/>
            <a:gd name="adj3" fmla="val -194891"/>
            <a:gd name="adj4" fmla="val 49027"/>
          </a:avLst>
        </a:prstGeom>
        <a:solidFill>
          <a:schemeClr val="accent6">
            <a:lumMod val="40000"/>
            <a:lumOff val="60000"/>
          </a:schemeClr>
        </a:solidFill>
        <a:ln w="28575" cap="rnd" cmpd="sng" algn="ctr">
          <a:solidFill>
            <a:srgbClr val="FF0000"/>
          </a:solidFill>
          <a:prstDash val="solid"/>
          <a:round/>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chorCtr="1">
          <a:noAutofit/>
        </a:bodyPr>
        <a:lstStyle/>
        <a:p>
          <a:pPr algn="l"/>
          <a:r>
            <a:rPr kumimoji="1" lang="ja-JP" altLang="en-US" sz="1400" b="1">
              <a:solidFill>
                <a:srgbClr val="002060"/>
              </a:solidFill>
            </a:rPr>
            <a:t>ドロップダウンリスト</a:t>
          </a:r>
        </a:p>
        <a:p>
          <a:pPr algn="l"/>
          <a:r>
            <a:rPr kumimoji="1" lang="ja-JP" altLang="en-US" sz="1200">
              <a:solidFill>
                <a:srgbClr val="000000"/>
              </a:solidFill>
            </a:rPr>
            <a:t>から選択入力です。</a:t>
          </a:r>
          <a:endParaRPr kumimoji="1" lang="ja-JP" altLang="en-US" sz="1100">
            <a:solidFill>
              <a:srgbClr val="000000"/>
            </a:solidFill>
          </a:endParaRPr>
        </a:p>
        <a:p>
          <a:pPr algn="l"/>
          <a:endParaRPr kumimoji="1" lang="ja-JP" altLang="en-US" sz="1100">
            <a:solidFill>
              <a:srgbClr val="000000"/>
            </a:solidFill>
          </a:endParaRPr>
        </a:p>
      </xdr:txBody>
    </xdr:sp>
    <xdr:clientData/>
  </xdr:oneCellAnchor>
  <xdr:oneCellAnchor>
    <xdr:from>
      <xdr:col>9</xdr:col>
      <xdr:colOff>581025</xdr:colOff>
      <xdr:row>24</xdr:row>
      <xdr:rowOff>171450</xdr:rowOff>
    </xdr:from>
    <xdr:ext cx="1819275" cy="542925"/>
    <xdr:sp macro="" textlink="">
      <xdr:nvSpPr>
        <xdr:cNvPr id="24" name="線吹き出し 1 (枠付き) 23"/>
        <xdr:cNvSpPr/>
      </xdr:nvSpPr>
      <xdr:spPr>
        <a:xfrm>
          <a:off x="4695825" y="6505575"/>
          <a:ext cx="1819275" cy="542925"/>
        </a:xfrm>
        <a:prstGeom prst="borderCallout1">
          <a:avLst>
            <a:gd name="adj1" fmla="val -599"/>
            <a:gd name="adj2" fmla="val 69308"/>
            <a:gd name="adj3" fmla="val -188124"/>
            <a:gd name="adj4" fmla="val 67693"/>
          </a:avLst>
        </a:prstGeom>
        <a:solidFill>
          <a:schemeClr val="accent6">
            <a:lumMod val="40000"/>
            <a:lumOff val="60000"/>
          </a:schemeClr>
        </a:solidFill>
        <a:ln w="28575" cap="rnd" cmpd="sng" algn="ctr">
          <a:solidFill>
            <a:srgbClr val="FF0000"/>
          </a:solidFill>
          <a:prstDash val="solid"/>
          <a:round/>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chorCtr="1">
          <a:noAutofit/>
        </a:bodyPr>
        <a:lstStyle/>
        <a:p>
          <a:pPr algn="l"/>
          <a:r>
            <a:rPr kumimoji="1" lang="ja-JP" altLang="en-US" sz="1400" b="1">
              <a:solidFill>
                <a:srgbClr val="002060"/>
              </a:solidFill>
            </a:rPr>
            <a:t>ドロップダウンリスト</a:t>
          </a:r>
        </a:p>
        <a:p>
          <a:pPr algn="l"/>
          <a:r>
            <a:rPr kumimoji="1" lang="ja-JP" altLang="en-US" sz="1200">
              <a:solidFill>
                <a:srgbClr val="000000"/>
              </a:solidFill>
            </a:rPr>
            <a:t>から選択入力です。</a:t>
          </a:r>
          <a:endParaRPr kumimoji="1" lang="ja-JP" altLang="en-US" sz="1100">
            <a:solidFill>
              <a:srgbClr val="000000"/>
            </a:solidFill>
          </a:endParaRPr>
        </a:p>
        <a:p>
          <a:pPr algn="l"/>
          <a:endParaRPr kumimoji="1" lang="ja-JP" altLang="en-US" sz="1100">
            <a:solidFill>
              <a:srgbClr val="000000"/>
            </a:solidFill>
          </a:endParaRPr>
        </a:p>
      </xdr:txBody>
    </xdr:sp>
    <xdr:clientData/>
  </xdr:oneCellAnchor>
  <mc:AlternateContent xmlns:mc="http://schemas.openxmlformats.org/markup-compatibility/2006">
    <mc:Choice xmlns:a14="http://schemas.microsoft.com/office/drawing/2010/main" Requires="a14">
      <xdr:twoCellAnchor editAs="oneCell">
        <xdr:from>
          <xdr:col>3</xdr:col>
          <xdr:colOff>276225</xdr:colOff>
          <xdr:row>27</xdr:row>
          <xdr:rowOff>314324</xdr:rowOff>
        </xdr:from>
        <xdr:to>
          <xdr:col>13</xdr:col>
          <xdr:colOff>361950</xdr:colOff>
          <xdr:row>30</xdr:row>
          <xdr:rowOff>142875</xdr:rowOff>
        </xdr:to>
        <xdr:pic>
          <xdr:nvPicPr>
            <xdr:cNvPr id="14" name="図 13"/>
            <xdr:cNvPicPr>
              <a:picLocks noChangeAspect="1" noChangeArrowheads="1"/>
              <a:extLst>
                <a:ext uri="{84589F7E-364E-4C9E-8A38-B11213B215E9}">
                  <a14:cameraTool cellRange="入力シート!$P$3:$T$6" spid="_x0000_s1059"/>
                </a:ext>
              </a:extLst>
            </xdr:cNvPicPr>
          </xdr:nvPicPr>
          <xdr:blipFill>
            <a:blip xmlns:r="http://schemas.openxmlformats.org/officeDocument/2006/relationships" r:embed="rId1"/>
            <a:srcRect/>
            <a:stretch>
              <a:fillRect/>
            </a:stretch>
          </xdr:blipFill>
          <xdr:spPr bwMode="auto">
            <a:xfrm>
              <a:off x="800100" y="7619999"/>
              <a:ext cx="5924550" cy="91440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3</xdr:col>
      <xdr:colOff>285751</xdr:colOff>
      <xdr:row>31</xdr:row>
      <xdr:rowOff>152400</xdr:rowOff>
    </xdr:from>
    <xdr:ext cx="1676400" cy="914400"/>
    <xdr:sp macro="" textlink="">
      <xdr:nvSpPr>
        <xdr:cNvPr id="15" name="線吹き出し 1 (枠付き) 14"/>
        <xdr:cNvSpPr/>
      </xdr:nvSpPr>
      <xdr:spPr>
        <a:xfrm>
          <a:off x="809626" y="8905875"/>
          <a:ext cx="1676400" cy="914400"/>
        </a:xfrm>
        <a:prstGeom prst="borderCallout1">
          <a:avLst>
            <a:gd name="adj1" fmla="val -599"/>
            <a:gd name="adj2" fmla="val 69308"/>
            <a:gd name="adj3" fmla="val -42784"/>
            <a:gd name="adj4" fmla="val 69247"/>
          </a:avLst>
        </a:prstGeom>
        <a:solidFill>
          <a:schemeClr val="accent6">
            <a:lumMod val="40000"/>
            <a:lumOff val="60000"/>
          </a:schemeClr>
        </a:solidFill>
        <a:ln w="28575" cap="rnd" cmpd="sng" algn="ctr">
          <a:solidFill>
            <a:srgbClr val="FF0000"/>
          </a:solidFill>
          <a:prstDash val="solid"/>
          <a:round/>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chorCtr="1">
          <a:noAutofit/>
        </a:bodyPr>
        <a:lstStyle/>
        <a:p>
          <a:pPr algn="l"/>
          <a:r>
            <a:rPr kumimoji="1" lang="ja-JP" altLang="en-US" sz="1400" b="1">
              <a:solidFill>
                <a:srgbClr val="002060"/>
              </a:solidFill>
            </a:rPr>
            <a:t>ドロップダウンリスト</a:t>
          </a:r>
          <a:endParaRPr kumimoji="1" lang="en-US" altLang="ja-JP" sz="1400" b="1">
            <a:solidFill>
              <a:srgbClr val="002060"/>
            </a:solidFill>
          </a:endParaRPr>
        </a:p>
        <a:p>
          <a:pPr algn="l"/>
          <a:r>
            <a:rPr kumimoji="1" lang="ja-JP" altLang="en-US" sz="1100" b="1">
              <a:solidFill>
                <a:srgbClr val="000000"/>
              </a:solidFill>
              <a:latin typeface="+mj-ea"/>
              <a:ea typeface="+mj-ea"/>
            </a:rPr>
            <a:t>から選択入力です。</a:t>
          </a:r>
          <a:endParaRPr kumimoji="1" lang="en-US" altLang="ja-JP" sz="1100" b="1">
            <a:solidFill>
              <a:srgbClr val="000000"/>
            </a:solidFill>
            <a:latin typeface="+mj-ea"/>
            <a:ea typeface="+mj-ea"/>
          </a:endParaRPr>
        </a:p>
        <a:p>
          <a:pPr algn="l"/>
          <a:r>
            <a:rPr kumimoji="1" lang="ja-JP" altLang="en-US" sz="1100" b="1">
              <a:solidFill>
                <a:srgbClr val="000000"/>
              </a:solidFill>
              <a:latin typeface="+mj-ea"/>
              <a:ea typeface="+mj-ea"/>
            </a:rPr>
            <a:t>競技者の性別を入力後</a:t>
          </a:r>
          <a:endParaRPr kumimoji="1" lang="en-US" altLang="ja-JP" sz="1100" b="1">
            <a:solidFill>
              <a:srgbClr val="000000"/>
            </a:solidFill>
            <a:latin typeface="+mj-ea"/>
            <a:ea typeface="+mj-ea"/>
          </a:endParaRPr>
        </a:p>
        <a:p>
          <a:pPr algn="l"/>
          <a:r>
            <a:rPr kumimoji="1" lang="ja-JP" altLang="en-US" sz="1100" b="1">
              <a:solidFill>
                <a:srgbClr val="000000"/>
              </a:solidFill>
              <a:latin typeface="+mj-ea"/>
              <a:ea typeface="+mj-ea"/>
            </a:rPr>
            <a:t>選択可能です。</a:t>
          </a:r>
        </a:p>
        <a:p>
          <a:pPr lvl="1" algn="l"/>
          <a:endParaRPr kumimoji="1" lang="ja-JP" altLang="en-US" sz="1100" b="1">
            <a:solidFill>
              <a:srgbClr val="000000"/>
            </a:solidFill>
            <a:latin typeface="+mj-ea"/>
            <a:ea typeface="+mj-ea"/>
          </a:endParaRPr>
        </a:p>
      </xdr:txBody>
    </xdr:sp>
    <xdr:clientData/>
  </xdr:oneCellAnchor>
  <xdr:oneCellAnchor>
    <xdr:from>
      <xdr:col>6</xdr:col>
      <xdr:colOff>161925</xdr:colOff>
      <xdr:row>30</xdr:row>
      <xdr:rowOff>228599</xdr:rowOff>
    </xdr:from>
    <xdr:ext cx="4010025" cy="1095375"/>
    <xdr:sp macro="" textlink="">
      <xdr:nvSpPr>
        <xdr:cNvPr id="18" name="線吹き出し 1 (枠付き) 17"/>
        <xdr:cNvSpPr/>
      </xdr:nvSpPr>
      <xdr:spPr>
        <a:xfrm>
          <a:off x="2638425" y="8620124"/>
          <a:ext cx="4010025" cy="1095375"/>
        </a:xfrm>
        <a:prstGeom prst="borderCallout1">
          <a:avLst>
            <a:gd name="adj1" fmla="val 4262"/>
            <a:gd name="adj2" fmla="val 44096"/>
            <a:gd name="adj3" fmla="val 5467"/>
            <a:gd name="adj4" fmla="val 44240"/>
          </a:avLst>
        </a:prstGeom>
        <a:solidFill>
          <a:schemeClr val="accent6">
            <a:lumMod val="40000"/>
            <a:lumOff val="60000"/>
          </a:schemeClr>
        </a:solidFill>
        <a:ln w="28575" cap="rnd" cmpd="sng" algn="ctr">
          <a:solidFill>
            <a:srgbClr val="FF0000"/>
          </a:solidFill>
          <a:prstDash val="solid"/>
          <a:round/>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chorCtr="1">
          <a:noAutofit/>
        </a:bodyPr>
        <a:lstStyle/>
        <a:p>
          <a:pPr algn="l"/>
          <a:r>
            <a:rPr kumimoji="1" lang="ja-JP" altLang="en-US" sz="1100" b="1">
              <a:solidFill>
                <a:srgbClr val="000000"/>
              </a:solidFill>
              <a:latin typeface="+mn-ea"/>
              <a:ea typeface="+mn-ea"/>
            </a:rPr>
            <a:t>開催要項、８：参加制限　を参照。</a:t>
          </a:r>
          <a:endParaRPr kumimoji="1" lang="en-US" altLang="ja-JP" sz="1100" b="1">
            <a:solidFill>
              <a:srgbClr val="000000"/>
            </a:solidFill>
            <a:latin typeface="+mn-ea"/>
            <a:ea typeface="+mn-ea"/>
          </a:endParaRPr>
        </a:p>
        <a:p>
          <a:pPr algn="l"/>
          <a:r>
            <a:rPr kumimoji="1" lang="ja-JP" altLang="en-US" sz="1100" b="1">
              <a:solidFill>
                <a:srgbClr val="000000"/>
              </a:solidFill>
              <a:latin typeface="+mn-ea"/>
              <a:ea typeface="+mn-ea"/>
            </a:rPr>
            <a:t>記録証明書の提出は不要です。</a:t>
          </a:r>
          <a:endParaRPr kumimoji="1" lang="en-US" altLang="ja-JP" sz="1100" b="1">
            <a:solidFill>
              <a:srgbClr val="000000"/>
            </a:solidFill>
            <a:latin typeface="+mn-ea"/>
            <a:ea typeface="+mn-ea"/>
          </a:endParaRPr>
        </a:p>
        <a:p>
          <a:pPr algn="l"/>
          <a:r>
            <a:rPr kumimoji="1" lang="ja-JP" altLang="en-US" sz="1100" b="1">
              <a:solidFill>
                <a:srgbClr val="000000"/>
              </a:solidFill>
              <a:latin typeface="+mn-ea"/>
              <a:ea typeface="+mn-ea"/>
            </a:rPr>
            <a:t>競技会開催主催者のホームページなどで発表記録が確認できる</a:t>
          </a:r>
          <a:endParaRPr kumimoji="1" lang="en-US" altLang="ja-JP" sz="1100" b="1">
            <a:solidFill>
              <a:srgbClr val="000000"/>
            </a:solidFill>
            <a:latin typeface="+mn-ea"/>
            <a:ea typeface="+mn-ea"/>
          </a:endParaRPr>
        </a:p>
        <a:p>
          <a:pPr algn="l"/>
          <a:r>
            <a:rPr kumimoji="1" lang="ja-JP" altLang="en-US" sz="1100" b="1">
              <a:solidFill>
                <a:srgbClr val="000000"/>
              </a:solidFill>
              <a:latin typeface="+mn-ea"/>
              <a:ea typeface="+mn-ea"/>
            </a:rPr>
            <a:t>ものです。　</a:t>
          </a:r>
          <a:endParaRPr kumimoji="1" lang="en-US" altLang="ja-JP" sz="1100" b="1">
            <a:solidFill>
              <a:srgbClr val="000000"/>
            </a:solidFill>
            <a:latin typeface="+mn-ea"/>
            <a:ea typeface="+mn-ea"/>
          </a:endParaRPr>
        </a:p>
        <a:p>
          <a:pPr algn="l"/>
          <a:r>
            <a:rPr kumimoji="1" lang="ja-JP" altLang="en-US" sz="1100" b="1">
              <a:solidFill>
                <a:srgbClr val="000000"/>
              </a:solidFill>
              <a:latin typeface="+mn-ea"/>
              <a:ea typeface="+mn-ea"/>
            </a:rPr>
            <a:t>確認できない場合、記録一覧表を送付願います。</a:t>
          </a:r>
        </a:p>
      </xdr:txBody>
    </xdr:sp>
    <xdr:clientData/>
  </xdr:oneCellAnchor>
  <mc:AlternateContent xmlns:mc="http://schemas.openxmlformats.org/markup-compatibility/2006">
    <mc:Choice xmlns:a14="http://schemas.microsoft.com/office/drawing/2010/main" Requires="a14">
      <xdr:twoCellAnchor editAs="oneCell">
        <xdr:from>
          <xdr:col>13</xdr:col>
          <xdr:colOff>381000</xdr:colOff>
          <xdr:row>29</xdr:row>
          <xdr:rowOff>266700</xdr:rowOff>
        </xdr:from>
        <xdr:to>
          <xdr:col>15</xdr:col>
          <xdr:colOff>647700</xdr:colOff>
          <xdr:row>30</xdr:row>
          <xdr:rowOff>142875</xdr:rowOff>
        </xdr:to>
        <xdr:pic>
          <xdr:nvPicPr>
            <xdr:cNvPr id="17" name="図 16"/>
            <xdr:cNvPicPr>
              <a:picLocks noChangeAspect="1" noChangeArrowheads="1"/>
              <a:extLst>
                <a:ext uri="{84589F7E-364E-4C9E-8A38-B11213B215E9}">
                  <a14:cameraTool cellRange="入力シート!$AB$6" spid="_x0000_s1060"/>
                </a:ext>
              </a:extLst>
            </xdr:cNvPicPr>
          </xdr:nvPicPr>
          <xdr:blipFill>
            <a:blip xmlns:r="http://schemas.openxmlformats.org/officeDocument/2006/relationships" r:embed="rId2"/>
            <a:srcRect/>
            <a:stretch>
              <a:fillRect/>
            </a:stretch>
          </xdr:blipFill>
          <xdr:spPr bwMode="auto">
            <a:xfrm>
              <a:off x="6743700" y="8686800"/>
              <a:ext cx="1314450" cy="2381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oneCellAnchor>
    <xdr:from>
      <xdr:col>13</xdr:col>
      <xdr:colOff>390525</xdr:colOff>
      <xdr:row>30</xdr:row>
      <xdr:rowOff>228599</xdr:rowOff>
    </xdr:from>
    <xdr:ext cx="1790700" cy="1095375"/>
    <xdr:sp macro="" textlink="">
      <xdr:nvSpPr>
        <xdr:cNvPr id="20" name="線吹き出し 1 (枠付き) 19"/>
        <xdr:cNvSpPr/>
      </xdr:nvSpPr>
      <xdr:spPr>
        <a:xfrm>
          <a:off x="6753225" y="9010649"/>
          <a:ext cx="1790700" cy="1095375"/>
        </a:xfrm>
        <a:prstGeom prst="borderCallout1">
          <a:avLst>
            <a:gd name="adj1" fmla="val 3568"/>
            <a:gd name="adj2" fmla="val 55672"/>
            <a:gd name="adj3" fmla="val -14659"/>
            <a:gd name="adj4" fmla="val 55611"/>
          </a:avLst>
        </a:prstGeom>
        <a:solidFill>
          <a:schemeClr val="accent6">
            <a:lumMod val="40000"/>
            <a:lumOff val="60000"/>
          </a:schemeClr>
        </a:solidFill>
        <a:ln w="28575" cap="rnd" cmpd="sng" algn="ctr">
          <a:solidFill>
            <a:srgbClr val="FF0000"/>
          </a:solidFill>
          <a:prstDash val="solid"/>
          <a:round/>
          <a:headEnd type="oval" w="med" len="med"/>
          <a:tailEnd type="triangl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chorCtr="1">
          <a:noAutofit/>
        </a:bodyPr>
        <a:lstStyle/>
        <a:p>
          <a:pPr algn="l"/>
          <a:r>
            <a:rPr kumimoji="1" lang="ja-JP" altLang="en-US" sz="1400" b="1">
              <a:solidFill>
                <a:srgbClr val="002060"/>
              </a:solidFill>
              <a:latin typeface="+mn-lt"/>
              <a:ea typeface="+mn-ea"/>
            </a:rPr>
            <a:t>申請する記録が、その競技会のＨＰで確認できない場合</a:t>
          </a:r>
          <a:endParaRPr kumimoji="1" lang="en-US" altLang="ja-JP" sz="1400" b="1">
            <a:solidFill>
              <a:srgbClr val="002060"/>
            </a:solidFill>
            <a:latin typeface="+mn-lt"/>
            <a:ea typeface="+mn-ea"/>
          </a:endParaRPr>
        </a:p>
        <a:p>
          <a:pPr algn="l"/>
          <a:r>
            <a:rPr kumimoji="1" lang="ja-JP" altLang="en-US" sz="1400" b="1">
              <a:solidFill>
                <a:srgbClr val="002060"/>
              </a:solidFill>
              <a:latin typeface="+mn-lt"/>
              <a:ea typeface="+mn-ea"/>
            </a:rPr>
            <a:t>「種目名、○」で表示</a:t>
          </a:r>
          <a:endParaRPr kumimoji="1" lang="ja-JP" altLang="en-US" sz="1100" b="1">
            <a:solidFill>
              <a:srgbClr val="000000"/>
            </a:solidFill>
            <a:latin typeface="+mj-ea"/>
            <a:ea typeface="+mj-ea"/>
          </a:endParaRPr>
        </a:p>
        <a:p>
          <a:pPr lvl="1" algn="l"/>
          <a:endParaRPr kumimoji="1" lang="en-US" altLang="ja-JP" sz="1100" b="1">
            <a:solidFill>
              <a:srgbClr val="000000"/>
            </a:solidFill>
            <a:latin typeface="+mj-ea"/>
            <a:ea typeface="+mj-ea"/>
          </a:endParaRPr>
        </a:p>
        <a:p>
          <a:pPr lvl="1" algn="l"/>
          <a:endParaRPr kumimoji="1" lang="ja-JP" altLang="en-US" sz="1100" b="1">
            <a:solidFill>
              <a:srgbClr val="000000"/>
            </a:solidFill>
            <a:latin typeface="+mj-ea"/>
            <a:ea typeface="+mj-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232833</xdr:colOff>
      <xdr:row>8</xdr:row>
      <xdr:rowOff>404811</xdr:rowOff>
    </xdr:to>
    <xdr:pic>
      <xdr:nvPicPr>
        <xdr:cNvPr id="3077"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9042" y="2078565"/>
          <a:ext cx="248708"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pageSetUpPr fitToPage="1"/>
  </sheetPr>
  <dimension ref="C3:AA40"/>
  <sheetViews>
    <sheetView showGridLines="0" tabSelected="1" topLeftCell="B3" zoomScaleNormal="100" workbookViewId="0">
      <pane xSplit="2" ySplit="9" topLeftCell="D12" activePane="bottomRight" state="frozen"/>
      <selection activeCell="B3" sqref="B3"/>
      <selection pane="topRight" activeCell="D3" sqref="D3"/>
      <selection pane="bottomLeft" activeCell="B12" sqref="B12"/>
      <selection pane="bottomRight" activeCell="D11" sqref="D11:S11"/>
    </sheetView>
  </sheetViews>
  <sheetFormatPr defaultRowHeight="13.5"/>
  <cols>
    <col min="1" max="1" width="2.75" customWidth="1"/>
    <col min="2" max="2" width="1.125" customWidth="1"/>
    <col min="3" max="3" width="3" customWidth="1"/>
    <col min="4" max="4" width="8.125" customWidth="1"/>
    <col min="5" max="7" width="8.75" customWidth="1"/>
    <col min="8" max="9" width="6.375" customWidth="1"/>
    <col min="10" max="10" width="15.875" customWidth="1"/>
    <col min="11" max="11" width="5.625" customWidth="1"/>
    <col min="12" max="13" width="4" customWidth="1"/>
    <col min="14" max="15" width="6.875" customWidth="1"/>
    <col min="16" max="16" width="11.5" customWidth="1"/>
    <col min="17" max="17" width="7.375" customWidth="1"/>
    <col min="18" max="18" width="4.375" customWidth="1"/>
    <col min="19" max="19" width="4.375" style="124" customWidth="1"/>
    <col min="20" max="20" width="1.5" style="124" customWidth="1"/>
    <col min="21" max="21" width="16.625" style="124" bestFit="1" customWidth="1"/>
    <col min="22" max="22" width="9" style="124"/>
    <col min="23" max="23" width="15.5" style="124" bestFit="1" customWidth="1"/>
    <col min="24" max="27" width="9" style="124" customWidth="1"/>
  </cols>
  <sheetData>
    <row r="3" spans="3:27" ht="5.25" customHeight="1" thickBot="1"/>
    <row r="4" spans="3:27" ht="14.25" thickBot="1">
      <c r="D4" s="251" t="s">
        <v>435</v>
      </c>
      <c r="E4" s="143"/>
      <c r="F4" s="144"/>
      <c r="G4" s="56"/>
      <c r="H4" s="56"/>
      <c r="I4" s="56"/>
      <c r="J4" s="56"/>
      <c r="K4" s="56"/>
      <c r="L4" s="56"/>
      <c r="M4" s="56"/>
      <c r="N4" s="56"/>
      <c r="O4" s="56"/>
      <c r="P4" s="56"/>
    </row>
    <row r="5" spans="3:27" ht="7.5" customHeight="1" thickTop="1" thickBot="1">
      <c r="C5" s="51"/>
      <c r="D5" s="246"/>
      <c r="E5" s="246"/>
      <c r="F5" s="246"/>
      <c r="G5" s="246"/>
      <c r="H5" s="246"/>
      <c r="I5" s="246"/>
      <c r="J5" s="246"/>
      <c r="K5" s="246"/>
      <c r="L5" s="246"/>
      <c r="M5" s="246"/>
      <c r="N5" s="246"/>
      <c r="O5" s="246"/>
      <c r="P5" s="246"/>
      <c r="Q5" s="246"/>
      <c r="R5" s="246"/>
      <c r="S5" s="246"/>
      <c r="T5" s="252"/>
    </row>
    <row r="6" spans="3:27" ht="30.75" customHeight="1" thickTop="1">
      <c r="C6" s="253"/>
      <c r="D6" s="90"/>
      <c r="E6" s="243" t="s">
        <v>133</v>
      </c>
      <c r="F6" s="244"/>
      <c r="G6" s="245"/>
      <c r="H6" s="280" t="s">
        <v>130</v>
      </c>
      <c r="I6" s="246"/>
      <c r="J6" s="246"/>
      <c r="K6" s="246"/>
      <c r="L6" s="246"/>
      <c r="M6" s="246"/>
      <c r="N6" s="244"/>
      <c r="O6" s="244"/>
      <c r="P6" s="244"/>
      <c r="Q6" s="244"/>
      <c r="R6" s="244"/>
      <c r="S6" s="247"/>
      <c r="T6" s="256"/>
      <c r="AA6"/>
    </row>
    <row r="7" spans="3:27" ht="24" customHeight="1" thickBot="1">
      <c r="C7" s="63"/>
      <c r="D7" s="145"/>
      <c r="E7" s="289" t="s">
        <v>149</v>
      </c>
      <c r="F7" s="290"/>
      <c r="G7" s="291"/>
      <c r="H7" s="114"/>
      <c r="I7" s="46"/>
      <c r="J7" s="46"/>
      <c r="K7" s="46"/>
      <c r="L7" s="46"/>
      <c r="M7" s="46"/>
      <c r="N7" s="47"/>
      <c r="O7" s="147"/>
      <c r="P7" s="147"/>
      <c r="Q7" s="147"/>
      <c r="R7" s="147"/>
      <c r="S7" s="248"/>
      <c r="T7" s="256"/>
      <c r="AA7"/>
    </row>
    <row r="8" spans="3:27" ht="26.25" customHeight="1" thickTop="1">
      <c r="C8" s="63"/>
      <c r="D8" s="90"/>
      <c r="E8" s="249" t="s">
        <v>134</v>
      </c>
      <c r="F8" s="90"/>
      <c r="G8" s="91"/>
      <c r="H8" s="279" t="s">
        <v>363</v>
      </c>
      <c r="I8" s="145"/>
      <c r="J8" s="148"/>
      <c r="K8" s="148"/>
      <c r="L8" s="148"/>
      <c r="M8" s="90"/>
      <c r="N8" s="90"/>
      <c r="O8" s="146"/>
      <c r="P8" s="146"/>
      <c r="Q8" s="146"/>
      <c r="R8" s="146"/>
      <c r="S8" s="250"/>
      <c r="T8" s="256"/>
      <c r="AA8"/>
    </row>
    <row r="9" spans="3:27" ht="69" customHeight="1" thickBot="1">
      <c r="C9" s="63"/>
      <c r="D9" s="145"/>
      <c r="E9" s="292" t="s">
        <v>150</v>
      </c>
      <c r="F9" s="293"/>
      <c r="G9" s="294"/>
      <c r="H9" s="295" t="s">
        <v>437</v>
      </c>
      <c r="I9" s="296"/>
      <c r="J9" s="296"/>
      <c r="K9" s="296"/>
      <c r="L9" s="296"/>
      <c r="M9" s="296"/>
      <c r="N9" s="296"/>
      <c r="O9" s="296"/>
      <c r="P9" s="296"/>
      <c r="Q9" s="296"/>
      <c r="R9" s="296"/>
      <c r="S9" s="297"/>
      <c r="T9" s="256"/>
      <c r="AA9"/>
    </row>
    <row r="10" spans="3:27" s="44" customFormat="1" ht="5.25" customHeight="1" thickTop="1">
      <c r="C10" s="253"/>
      <c r="D10" s="90"/>
      <c r="E10" s="259"/>
      <c r="F10" s="90"/>
      <c r="G10" s="90"/>
      <c r="H10" s="90"/>
      <c r="I10" s="90"/>
      <c r="J10" s="260"/>
      <c r="K10" s="260"/>
      <c r="L10" s="260"/>
      <c r="M10" s="260"/>
      <c r="N10" s="260"/>
      <c r="O10" s="260"/>
      <c r="P10" s="260"/>
      <c r="Q10" s="90"/>
      <c r="R10" s="90"/>
      <c r="S10" s="257"/>
      <c r="T10" s="258"/>
      <c r="U10" s="125"/>
      <c r="V10" s="125"/>
      <c r="W10" s="125"/>
      <c r="X10" s="125"/>
      <c r="Y10" s="125"/>
      <c r="Z10" s="125"/>
      <c r="AA10" s="125"/>
    </row>
    <row r="11" spans="3:27" ht="48" customHeight="1" thickBot="1">
      <c r="C11" s="71"/>
      <c r="D11" s="302" t="s">
        <v>427</v>
      </c>
      <c r="E11" s="302"/>
      <c r="F11" s="302"/>
      <c r="G11" s="302"/>
      <c r="H11" s="302"/>
      <c r="I11" s="302"/>
      <c r="J11" s="302"/>
      <c r="K11" s="302"/>
      <c r="L11" s="302"/>
      <c r="M11" s="302"/>
      <c r="N11" s="302"/>
      <c r="O11" s="302"/>
      <c r="P11" s="302"/>
      <c r="Q11" s="302"/>
      <c r="R11" s="302"/>
      <c r="S11" s="302"/>
      <c r="T11" s="261"/>
    </row>
    <row r="12" spans="3:27" ht="9" customHeight="1" thickTop="1" thickBot="1">
      <c r="D12" s="48"/>
      <c r="E12" s="48"/>
      <c r="F12" s="49"/>
      <c r="G12" s="49"/>
      <c r="H12" s="50"/>
      <c r="I12" s="48"/>
      <c r="J12" s="50"/>
      <c r="K12" s="50"/>
      <c r="L12" s="50"/>
      <c r="M12" s="50"/>
      <c r="N12" s="50"/>
      <c r="O12" s="50"/>
      <c r="P12" s="50"/>
      <c r="Q12" s="44"/>
      <c r="R12" s="44"/>
    </row>
    <row r="13" spans="3:27" ht="7.5" customHeight="1" thickTop="1" thickBot="1">
      <c r="C13" s="51"/>
      <c r="D13" s="52"/>
      <c r="E13" s="52"/>
      <c r="F13" s="53"/>
      <c r="G13" s="53"/>
      <c r="H13" s="54"/>
      <c r="I13" s="52"/>
      <c r="J13" s="54"/>
      <c r="K13" s="54"/>
      <c r="L13" s="54"/>
      <c r="M13" s="54"/>
      <c r="N13" s="54"/>
      <c r="O13" s="54"/>
      <c r="P13" s="54"/>
      <c r="Q13" s="262"/>
      <c r="R13" s="262"/>
      <c r="S13" s="265"/>
      <c r="T13" s="263"/>
    </row>
    <row r="14" spans="3:27" s="59" customFormat="1" ht="51.75" customHeight="1" thickTop="1" thickBot="1">
      <c r="C14" s="57"/>
      <c r="D14" s="303" t="s">
        <v>428</v>
      </c>
      <c r="E14" s="304"/>
      <c r="F14" s="304"/>
      <c r="G14" s="304"/>
      <c r="H14" s="304"/>
      <c r="I14" s="304"/>
      <c r="J14" s="304"/>
      <c r="K14" s="304"/>
      <c r="L14" s="304"/>
      <c r="M14" s="304"/>
      <c r="N14" s="304"/>
      <c r="O14" s="304"/>
      <c r="P14" s="304"/>
      <c r="Q14" s="304"/>
      <c r="R14" s="304"/>
      <c r="S14" s="305"/>
      <c r="T14" s="264"/>
      <c r="U14" s="128"/>
      <c r="V14" s="128"/>
      <c r="W14" s="128"/>
      <c r="X14" s="128"/>
      <c r="Y14" s="128"/>
      <c r="Z14" s="128"/>
      <c r="AA14" s="128"/>
    </row>
    <row r="15" spans="3:27" s="59" customFormat="1" ht="33.75" customHeight="1" thickTop="1">
      <c r="C15" s="57"/>
      <c r="D15" s="142" t="s">
        <v>426</v>
      </c>
      <c r="E15" s="60"/>
      <c r="F15" s="61"/>
      <c r="G15" s="61"/>
      <c r="H15" s="62"/>
      <c r="I15" s="62"/>
      <c r="J15" s="62"/>
      <c r="K15" s="62"/>
      <c r="L15" s="62"/>
      <c r="M15" s="62"/>
      <c r="N15" s="62"/>
      <c r="O15" s="62"/>
      <c r="P15" s="62"/>
      <c r="Q15" s="58"/>
      <c r="R15" s="58"/>
      <c r="S15" s="127"/>
      <c r="T15" s="264"/>
      <c r="U15" s="128"/>
      <c r="V15" s="128"/>
      <c r="W15" s="128"/>
      <c r="X15" s="128"/>
      <c r="Y15" s="128"/>
      <c r="Z15" s="128"/>
      <c r="AA15" s="128"/>
    </row>
    <row r="16" spans="3:27" ht="27" customHeight="1">
      <c r="C16" s="63"/>
      <c r="D16" s="64" t="s">
        <v>364</v>
      </c>
      <c r="E16" s="65"/>
      <c r="F16" s="49"/>
      <c r="G16" s="49"/>
      <c r="H16" s="50"/>
      <c r="I16" s="50"/>
      <c r="J16" s="50"/>
      <c r="K16" s="50"/>
      <c r="L16" s="50"/>
      <c r="M16" s="50"/>
      <c r="N16" s="50"/>
      <c r="O16" s="50"/>
      <c r="P16" s="50"/>
      <c r="Q16" s="55"/>
      <c r="R16" s="56"/>
      <c r="S16" s="126"/>
      <c r="T16" s="254"/>
    </row>
    <row r="17" spans="3:20" ht="6.75" customHeight="1" thickBot="1">
      <c r="C17" s="63"/>
      <c r="D17" s="45"/>
      <c r="E17" s="66"/>
      <c r="F17" s="67" t="s">
        <v>131</v>
      </c>
      <c r="G17" s="67"/>
      <c r="H17" s="68"/>
      <c r="I17" s="68"/>
      <c r="J17" s="68"/>
      <c r="K17" s="68"/>
      <c r="L17" s="68"/>
      <c r="M17" s="68"/>
      <c r="N17" s="68"/>
      <c r="O17" s="68"/>
      <c r="P17" s="68"/>
      <c r="Q17" s="55"/>
      <c r="R17" s="56"/>
      <c r="S17" s="126"/>
      <c r="T17" s="254"/>
    </row>
    <row r="18" spans="3:20" ht="15" customHeight="1">
      <c r="C18" s="63"/>
      <c r="D18" s="298" t="s">
        <v>12</v>
      </c>
      <c r="E18" s="300" t="s">
        <v>13</v>
      </c>
      <c r="F18" s="310" t="s">
        <v>9</v>
      </c>
      <c r="G18" s="311"/>
      <c r="H18" s="310" t="s">
        <v>1</v>
      </c>
      <c r="I18" s="311"/>
      <c r="J18" s="287" t="s">
        <v>368</v>
      </c>
      <c r="K18" s="312" t="s">
        <v>21</v>
      </c>
      <c r="L18" s="285" t="s">
        <v>2</v>
      </c>
      <c r="M18" s="285" t="s">
        <v>0</v>
      </c>
      <c r="N18" s="312" t="s">
        <v>5</v>
      </c>
      <c r="O18" s="312" t="s">
        <v>6</v>
      </c>
      <c r="P18" s="314" t="s">
        <v>24</v>
      </c>
      <c r="Q18" s="306" t="s">
        <v>360</v>
      </c>
      <c r="R18" s="308" t="s">
        <v>371</v>
      </c>
      <c r="S18" s="126"/>
      <c r="T18" s="254"/>
    </row>
    <row r="19" spans="3:20" ht="15" customHeight="1" thickBot="1">
      <c r="C19" s="63"/>
      <c r="D19" s="299"/>
      <c r="E19" s="301"/>
      <c r="F19" s="242" t="s">
        <v>7</v>
      </c>
      <c r="G19" s="242" t="s">
        <v>8</v>
      </c>
      <c r="H19" s="242" t="s">
        <v>10</v>
      </c>
      <c r="I19" s="242" t="s">
        <v>11</v>
      </c>
      <c r="J19" s="288"/>
      <c r="K19" s="313"/>
      <c r="L19" s="286"/>
      <c r="M19" s="286"/>
      <c r="N19" s="313"/>
      <c r="O19" s="313"/>
      <c r="P19" s="315"/>
      <c r="Q19" s="307"/>
      <c r="R19" s="309"/>
      <c r="S19" s="126"/>
      <c r="T19" s="254"/>
    </row>
    <row r="20" spans="3:20" ht="21" customHeight="1" thickTop="1">
      <c r="C20" s="63"/>
      <c r="D20" s="157" t="s">
        <v>53</v>
      </c>
      <c r="E20" s="159" t="s">
        <v>73</v>
      </c>
      <c r="F20" s="160" t="s">
        <v>74</v>
      </c>
      <c r="G20" s="160" t="s">
        <v>75</v>
      </c>
      <c r="H20" s="160" t="s">
        <v>25</v>
      </c>
      <c r="I20" s="160" t="s">
        <v>26</v>
      </c>
      <c r="J20" s="161" t="s">
        <v>369</v>
      </c>
      <c r="K20" s="162" t="s">
        <v>127</v>
      </c>
      <c r="L20" s="162" t="s">
        <v>16</v>
      </c>
      <c r="M20" s="162"/>
      <c r="N20" s="163" t="s">
        <v>421</v>
      </c>
      <c r="O20" s="163" t="s">
        <v>27</v>
      </c>
      <c r="P20" s="163" t="s">
        <v>199</v>
      </c>
      <c r="Q20" s="162" t="s">
        <v>91</v>
      </c>
      <c r="R20" s="164" t="s">
        <v>422</v>
      </c>
      <c r="S20" s="126"/>
      <c r="T20" s="254"/>
    </row>
    <row r="21" spans="3:20" ht="21" customHeight="1" thickBot="1">
      <c r="C21" s="63"/>
      <c r="D21" s="158" t="s">
        <v>53</v>
      </c>
      <c r="E21" s="165">
        <v>4567</v>
      </c>
      <c r="F21" s="166" t="s">
        <v>76</v>
      </c>
      <c r="G21" s="166" t="s">
        <v>77</v>
      </c>
      <c r="H21" s="166" t="s">
        <v>28</v>
      </c>
      <c r="I21" s="166" t="s">
        <v>29</v>
      </c>
      <c r="J21" s="167" t="s">
        <v>370</v>
      </c>
      <c r="K21" s="168" t="s">
        <v>129</v>
      </c>
      <c r="L21" s="168" t="s">
        <v>22</v>
      </c>
      <c r="M21" s="168" t="s">
        <v>59</v>
      </c>
      <c r="N21" s="169" t="s">
        <v>420</v>
      </c>
      <c r="O21" s="169" t="s">
        <v>30</v>
      </c>
      <c r="P21" s="169" t="s">
        <v>199</v>
      </c>
      <c r="Q21" s="168" t="s">
        <v>19</v>
      </c>
      <c r="R21" s="170" t="s">
        <v>422</v>
      </c>
      <c r="S21" s="126"/>
      <c r="T21" s="254"/>
    </row>
    <row r="22" spans="3:20">
      <c r="C22" s="63"/>
      <c r="D22" s="55"/>
      <c r="E22" s="69"/>
      <c r="F22" s="55"/>
      <c r="G22" s="55"/>
      <c r="H22" s="55"/>
      <c r="I22" s="55"/>
      <c r="J22" s="56"/>
      <c r="K22" s="238"/>
      <c r="L22" s="238"/>
      <c r="M22" s="55"/>
      <c r="N22" s="55"/>
      <c r="O22" s="55"/>
      <c r="P22" s="55"/>
      <c r="Q22" s="55"/>
      <c r="R22" s="56"/>
      <c r="S22" s="126"/>
      <c r="T22" s="254"/>
    </row>
    <row r="23" spans="3:20" ht="25.5" customHeight="1">
      <c r="C23" s="63"/>
      <c r="D23" s="55"/>
      <c r="E23" s="55"/>
      <c r="F23" s="55"/>
      <c r="G23" s="55"/>
      <c r="H23" s="55"/>
      <c r="I23" s="55"/>
      <c r="J23" s="56"/>
      <c r="K23" s="239"/>
      <c r="L23" s="239"/>
      <c r="M23" s="55"/>
      <c r="N23" s="55"/>
      <c r="O23" s="55"/>
      <c r="P23" s="55"/>
      <c r="Q23" s="55"/>
      <c r="R23" s="56"/>
      <c r="S23" s="126"/>
      <c r="T23" s="254"/>
    </row>
    <row r="24" spans="3:20" ht="25.5" customHeight="1">
      <c r="C24" s="63"/>
      <c r="D24" s="55"/>
      <c r="E24" s="55"/>
      <c r="F24" s="55"/>
      <c r="G24" s="55"/>
      <c r="H24" s="55"/>
      <c r="I24" s="55"/>
      <c r="J24" s="56"/>
      <c r="K24" s="131"/>
      <c r="L24" s="240"/>
      <c r="M24" s="55"/>
      <c r="N24" s="55"/>
      <c r="O24" s="55"/>
      <c r="P24" s="55"/>
      <c r="Q24" s="55"/>
      <c r="R24" s="56"/>
      <c r="S24" s="126"/>
      <c r="T24" s="254"/>
    </row>
    <row r="25" spans="3:20" ht="25.5" customHeight="1">
      <c r="C25" s="63"/>
      <c r="D25" s="55"/>
      <c r="E25" s="55"/>
      <c r="F25" s="55"/>
      <c r="G25" s="55"/>
      <c r="H25" s="55"/>
      <c r="I25" s="55"/>
      <c r="J25" s="56"/>
      <c r="K25" s="131"/>
      <c r="L25" s="240"/>
      <c r="M25" s="55"/>
      <c r="N25" s="55"/>
      <c r="O25" s="55"/>
      <c r="P25" s="55"/>
      <c r="Q25" s="55"/>
      <c r="R25" s="56"/>
      <c r="S25" s="126"/>
      <c r="T25" s="254"/>
    </row>
    <row r="26" spans="3:20" ht="25.5" customHeight="1">
      <c r="C26" s="63"/>
      <c r="D26" s="55"/>
      <c r="E26" s="55"/>
      <c r="F26" s="55"/>
      <c r="G26" s="55"/>
      <c r="H26" s="55"/>
      <c r="I26" s="55"/>
      <c r="J26" s="56"/>
      <c r="K26" s="131"/>
      <c r="L26" s="237"/>
      <c r="M26" s="55"/>
      <c r="N26" s="55"/>
      <c r="O26" s="55"/>
      <c r="P26" s="55"/>
      <c r="Q26" s="55"/>
      <c r="R26" s="56"/>
      <c r="S26" s="126"/>
      <c r="T26" s="254"/>
    </row>
    <row r="27" spans="3:20" ht="25.5" customHeight="1">
      <c r="C27" s="63"/>
      <c r="D27" s="55"/>
      <c r="E27" s="55"/>
      <c r="F27" s="55"/>
      <c r="G27" s="55"/>
      <c r="H27" s="55"/>
      <c r="I27" s="55"/>
      <c r="J27" s="56"/>
      <c r="K27" s="131"/>
      <c r="L27" s="237"/>
      <c r="M27" s="55"/>
      <c r="N27" s="55"/>
      <c r="O27" s="55"/>
      <c r="P27" s="55"/>
      <c r="Q27" s="55"/>
      <c r="R27" s="56"/>
      <c r="S27" s="126"/>
      <c r="T27" s="254"/>
    </row>
    <row r="28" spans="3:20" ht="28.5" customHeight="1">
      <c r="C28" s="63"/>
      <c r="D28" s="55"/>
      <c r="E28" s="55"/>
      <c r="F28" s="55"/>
      <c r="G28" s="55"/>
      <c r="H28" s="55"/>
      <c r="I28" s="55"/>
      <c r="J28" s="56"/>
      <c r="K28" s="131"/>
      <c r="L28" s="237"/>
      <c r="M28" s="55"/>
      <c r="N28" s="55"/>
      <c r="O28" s="55"/>
      <c r="P28" s="55"/>
      <c r="Q28" s="55"/>
      <c r="R28" s="56"/>
      <c r="S28" s="126"/>
      <c r="T28" s="254"/>
    </row>
    <row r="29" spans="3:20" ht="28.5" customHeight="1">
      <c r="C29" s="63"/>
      <c r="D29" s="55"/>
      <c r="E29" s="55"/>
      <c r="F29" s="55"/>
      <c r="G29" s="55"/>
      <c r="H29" s="55"/>
      <c r="I29" s="55"/>
      <c r="J29" s="149"/>
      <c r="K29" s="237"/>
      <c r="L29" s="70"/>
      <c r="M29" s="55"/>
      <c r="N29" s="55"/>
      <c r="O29" s="55"/>
      <c r="P29" s="55"/>
      <c r="Q29" s="55"/>
      <c r="R29" s="56"/>
      <c r="S29" s="126"/>
      <c r="T29" s="254"/>
    </row>
    <row r="30" spans="3:20" ht="28.5" customHeight="1">
      <c r="C30" s="63"/>
      <c r="D30" s="55"/>
      <c r="E30" s="55"/>
      <c r="F30" s="55"/>
      <c r="G30" s="55"/>
      <c r="H30" s="55"/>
      <c r="I30" s="55"/>
      <c r="J30" s="56"/>
      <c r="K30" s="241"/>
      <c r="L30" s="70"/>
      <c r="M30" s="55"/>
      <c r="N30" s="55"/>
      <c r="O30" s="55"/>
      <c r="P30" s="55"/>
      <c r="Q30" s="55"/>
      <c r="R30" s="56"/>
      <c r="S30" s="126"/>
      <c r="T30" s="254"/>
    </row>
    <row r="31" spans="3:20" ht="28.5" customHeight="1">
      <c r="C31" s="63"/>
      <c r="D31" s="55"/>
      <c r="E31" s="55"/>
      <c r="F31" s="55"/>
      <c r="G31" s="55"/>
      <c r="H31" s="55"/>
      <c r="I31" s="55"/>
      <c r="J31" s="56"/>
      <c r="K31" s="55"/>
      <c r="L31" s="55"/>
      <c r="M31" s="55"/>
      <c r="N31" s="55"/>
      <c r="O31" s="55"/>
      <c r="P31" s="55"/>
      <c r="Q31" s="55"/>
      <c r="R31" s="56"/>
      <c r="S31" s="126"/>
      <c r="T31" s="254"/>
    </row>
    <row r="32" spans="3:20" ht="28.5" customHeight="1">
      <c r="C32" s="63"/>
      <c r="D32" s="55"/>
      <c r="E32" s="55"/>
      <c r="F32" s="55"/>
      <c r="G32" s="55"/>
      <c r="H32" s="55"/>
      <c r="I32" s="55"/>
      <c r="J32" s="56"/>
      <c r="K32" s="55"/>
      <c r="L32" s="55"/>
      <c r="M32" s="55"/>
      <c r="N32" s="55"/>
      <c r="O32" s="55"/>
      <c r="P32" s="55"/>
      <c r="Q32" s="55"/>
      <c r="R32" s="56"/>
      <c r="S32" s="126"/>
      <c r="T32" s="254"/>
    </row>
    <row r="33" spans="3:20" ht="28.5" customHeight="1">
      <c r="C33" s="63"/>
      <c r="D33" s="55"/>
      <c r="E33" s="55"/>
      <c r="F33" s="55"/>
      <c r="G33" s="55"/>
      <c r="H33" s="55"/>
      <c r="I33" s="55"/>
      <c r="J33" s="55"/>
      <c r="K33" s="56"/>
      <c r="L33" s="56"/>
      <c r="M33" s="56"/>
      <c r="N33" s="56"/>
      <c r="O33" s="56"/>
      <c r="P33" s="56"/>
      <c r="Q33" s="56"/>
      <c r="R33" s="56"/>
      <c r="S33" s="126"/>
      <c r="T33" s="254"/>
    </row>
    <row r="34" spans="3:20" ht="28.5" customHeight="1">
      <c r="C34" s="63"/>
      <c r="D34" s="55"/>
      <c r="E34" s="55"/>
      <c r="F34" s="55"/>
      <c r="G34" s="55"/>
      <c r="H34" s="55"/>
      <c r="I34" s="55"/>
      <c r="J34" s="55"/>
      <c r="K34" s="56"/>
      <c r="L34" s="56"/>
      <c r="M34" s="56"/>
      <c r="N34" s="56"/>
      <c r="O34" s="56"/>
      <c r="P34" s="56"/>
      <c r="Q34" s="56"/>
      <c r="R34" s="56"/>
      <c r="S34" s="126"/>
      <c r="T34" s="254"/>
    </row>
    <row r="35" spans="3:20" ht="4.5" customHeight="1">
      <c r="C35" s="63"/>
      <c r="D35" s="55"/>
      <c r="E35" s="55"/>
      <c r="F35" s="55"/>
      <c r="G35" s="55"/>
      <c r="H35" s="55"/>
      <c r="I35" s="55"/>
      <c r="J35" s="55"/>
      <c r="K35" s="56"/>
      <c r="L35" s="56"/>
      <c r="M35" s="56"/>
      <c r="N35" s="56"/>
      <c r="O35" s="56"/>
      <c r="P35" s="56"/>
      <c r="Q35" s="56"/>
      <c r="R35" s="56"/>
      <c r="S35" s="126"/>
      <c r="T35" s="254"/>
    </row>
    <row r="36" spans="3:20" ht="4.5" customHeight="1">
      <c r="C36" s="63"/>
      <c r="D36" s="55"/>
      <c r="E36" s="55"/>
      <c r="F36" s="55"/>
      <c r="G36" s="55"/>
      <c r="H36" s="55"/>
      <c r="I36" s="55"/>
      <c r="J36" s="55"/>
      <c r="K36" s="56"/>
      <c r="L36" s="56"/>
      <c r="M36" s="56"/>
      <c r="N36" s="56"/>
      <c r="O36" s="56"/>
      <c r="P36" s="56"/>
      <c r="Q36" s="56"/>
      <c r="R36" s="56"/>
      <c r="S36" s="126"/>
      <c r="T36" s="254"/>
    </row>
    <row r="37" spans="3:20" ht="3" customHeight="1" thickBot="1">
      <c r="C37" s="71"/>
      <c r="D37" s="72"/>
      <c r="E37" s="72"/>
      <c r="F37" s="72"/>
      <c r="G37" s="72"/>
      <c r="H37" s="72"/>
      <c r="I37" s="72"/>
      <c r="J37" s="72"/>
      <c r="K37" s="73"/>
      <c r="L37" s="73"/>
      <c r="M37" s="73"/>
      <c r="N37" s="73"/>
      <c r="O37" s="73"/>
      <c r="P37" s="73"/>
      <c r="Q37" s="73"/>
      <c r="R37" s="73"/>
      <c r="S37" s="266"/>
      <c r="T37" s="255"/>
    </row>
    <row r="38" spans="3:20" ht="25.5" customHeight="1" thickTop="1">
      <c r="R38" s="56"/>
      <c r="S38" s="126"/>
    </row>
    <row r="39" spans="3:20" ht="25.5" customHeight="1">
      <c r="R39" s="56"/>
      <c r="S39" s="126"/>
    </row>
    <row r="40" spans="3:20" ht="25.5" customHeight="1">
      <c r="O40" s="56"/>
      <c r="P40" s="56"/>
    </row>
  </sheetData>
  <sheetProtection password="CC02" sheet="1" objects="1" scenarios="1"/>
  <customSheetViews>
    <customSheetView guid="{2CBC34F5-982E-4407-B097-4AB0D5EF1522}" showPageBreaks="1" showGridLines="0" fitToPage="1" printArea="1" hiddenRows="1" topLeftCell="B3">
      <pane xSplit="2" ySplit="9" topLeftCell="D12" activePane="bottomRight" state="frozen"/>
      <selection pane="bottomRight" activeCell="T34" sqref="T34"/>
      <pageMargins left="0.25" right="0.25" top="0.37" bottom="0.75" header="0.3" footer="0.3"/>
      <pageSetup paperSize="9" scale="70" fitToHeight="0" orientation="portrait" verticalDpi="0" r:id="rId1"/>
    </customSheetView>
  </customSheetViews>
  <mergeCells count="18">
    <mergeCell ref="D18:D19"/>
    <mergeCell ref="E18:E19"/>
    <mergeCell ref="D11:S11"/>
    <mergeCell ref="D14:S14"/>
    <mergeCell ref="Q18:Q19"/>
    <mergeCell ref="R18:R19"/>
    <mergeCell ref="F18:G18"/>
    <mergeCell ref="H18:I18"/>
    <mergeCell ref="K18:K19"/>
    <mergeCell ref="P18:P19"/>
    <mergeCell ref="O18:O19"/>
    <mergeCell ref="N18:N19"/>
    <mergeCell ref="M18:M19"/>
    <mergeCell ref="L18:L19"/>
    <mergeCell ref="J18:J19"/>
    <mergeCell ref="E7:G7"/>
    <mergeCell ref="E9:G9"/>
    <mergeCell ref="H9:S9"/>
  </mergeCells>
  <phoneticPr fontId="5"/>
  <dataValidations count="2">
    <dataValidation type="list" allowBlank="1" showInputMessage="1" showErrorMessage="1" sqref="L20:L21">
      <formula1>"男,女"</formula1>
    </dataValidation>
    <dataValidation type="list" allowBlank="1" showInputMessage="1" showErrorMessage="1" sqref="Q20:Q21">
      <formula1>所属地</formula1>
    </dataValidation>
  </dataValidations>
  <hyperlinks>
    <hyperlink ref="E7:G7" location="入力シート!A1" display="参加競技者データの入力シート"/>
    <hyperlink ref="E9:G9" location="大会申込一覧表!A1" display="大会申込一覧表!A1"/>
  </hyperlinks>
  <pageMargins left="0.25" right="0.25" top="0.37" bottom="0.75" header="0.3" footer="0.3"/>
  <pageSetup paperSize="9" scale="86" fitToHeight="0" orientation="portrait" verticalDpi="0"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9966"/>
    <pageSetUpPr fitToPage="1"/>
  </sheetPr>
  <dimension ref="A1:AS21"/>
  <sheetViews>
    <sheetView zoomScaleNormal="100" workbookViewId="0">
      <pane xSplit="1" ySplit="6" topLeftCell="C7" activePane="bottomRight" state="frozen"/>
      <selection pane="topRight" activeCell="B1" sqref="B1"/>
      <selection pane="bottomLeft" activeCell="A7" sqref="A7"/>
      <selection pane="bottomRight" sqref="A1:N2"/>
    </sheetView>
  </sheetViews>
  <sheetFormatPr defaultRowHeight="18" customHeight="1"/>
  <cols>
    <col min="1" max="1" width="5.25" style="16" customWidth="1"/>
    <col min="2" max="2" width="7.25" style="15" customWidth="1"/>
    <col min="3" max="4" width="7.375" style="17" customWidth="1"/>
    <col min="5" max="6" width="6.625" style="18" customWidth="1"/>
    <col min="7" max="7" width="16.125" style="18" bestFit="1" customWidth="1"/>
    <col min="8" max="8" width="5" style="18" customWidth="1"/>
    <col min="9" max="10" width="3.125" style="19" customWidth="1"/>
    <col min="11" max="12" width="5" style="19" bestFit="1" customWidth="1"/>
    <col min="13" max="13" width="11.375" style="18" customWidth="1"/>
    <col min="14" max="15" width="6.875" style="19" customWidth="1"/>
    <col min="16" max="16" width="16.125" style="20" bestFit="1" customWidth="1"/>
    <col min="17" max="17" width="9.5" style="21" customWidth="1"/>
    <col min="18" max="18" width="13.875" style="22" customWidth="1"/>
    <col min="19" max="19" width="7.25" style="16" customWidth="1"/>
    <col min="20" max="20" width="7.125" style="16" customWidth="1"/>
    <col min="21" max="21" width="16.125" style="20" bestFit="1" customWidth="1"/>
    <col min="22" max="22" width="9.5" style="21" customWidth="1"/>
    <col min="23" max="23" width="13.875" style="22" customWidth="1"/>
    <col min="24" max="24" width="7.25" style="16" customWidth="1"/>
    <col min="25" max="25" width="7.125" style="16" customWidth="1"/>
    <col min="26" max="27" width="9.375" style="129" hidden="1" customWidth="1"/>
    <col min="28" max="28" width="14.125" style="141" customWidth="1"/>
    <col min="29" max="30" width="2.625" style="122" customWidth="1"/>
    <col min="31" max="32" width="2.75" style="132" customWidth="1"/>
    <col min="33" max="35" width="1.5" style="123" customWidth="1"/>
    <col min="36" max="36" width="1.75" style="123" customWidth="1"/>
    <col min="37" max="37" width="11.125" style="123" customWidth="1"/>
    <col min="38" max="38" width="4" style="123" customWidth="1"/>
    <col min="39" max="39" width="2" style="122" customWidth="1"/>
    <col min="40" max="41" width="2.5" style="15" bestFit="1" customWidth="1"/>
    <col min="42" max="42" width="3.5" style="15" bestFit="1" customWidth="1"/>
    <col min="43" max="43" width="2.75" style="15" customWidth="1"/>
    <col min="44" max="44" width="5.5" style="15" bestFit="1" customWidth="1"/>
    <col min="45" max="46" width="3.5" style="15" bestFit="1" customWidth="1"/>
    <col min="47" max="16384" width="9" style="15"/>
  </cols>
  <sheetData>
    <row r="1" spans="1:45" s="38" customFormat="1" ht="30" customHeight="1">
      <c r="A1" s="316" t="s">
        <v>367</v>
      </c>
      <c r="B1" s="317"/>
      <c r="C1" s="317"/>
      <c r="D1" s="317"/>
      <c r="E1" s="317" t="s">
        <v>66</v>
      </c>
      <c r="F1" s="317"/>
      <c r="G1" s="317"/>
      <c r="H1" s="317" t="s">
        <v>359</v>
      </c>
      <c r="I1" s="317"/>
      <c r="J1" s="317"/>
      <c r="K1" s="317"/>
      <c r="L1" s="317"/>
      <c r="M1" s="317"/>
      <c r="N1" s="317"/>
      <c r="O1" s="154"/>
      <c r="P1" s="319" t="str">
        <f>IF(大会申込一覧表!P6="","",大会申込一覧表!P6)</f>
        <v/>
      </c>
      <c r="Q1" s="320"/>
      <c r="R1" s="133"/>
      <c r="S1" s="322" t="s">
        <v>424</v>
      </c>
      <c r="T1" s="323"/>
      <c r="U1" s="323"/>
      <c r="V1" s="323"/>
      <c r="W1" s="323"/>
      <c r="X1" s="323"/>
      <c r="Y1" s="323"/>
      <c r="Z1" s="323"/>
      <c r="AA1" s="323"/>
      <c r="AB1" s="324"/>
      <c r="AC1" s="135"/>
      <c r="AD1" s="135"/>
      <c r="AE1" s="135"/>
      <c r="AF1" s="135"/>
      <c r="AG1" s="135"/>
      <c r="AH1" s="135"/>
      <c r="AI1" s="135"/>
      <c r="AJ1" s="135"/>
      <c r="AK1" s="135"/>
      <c r="AL1" s="135"/>
      <c r="AM1" s="135"/>
      <c r="AN1" s="135"/>
      <c r="AO1" s="135"/>
      <c r="AP1" s="135"/>
      <c r="AQ1" s="135"/>
      <c r="AR1" s="135"/>
      <c r="AS1" s="136"/>
    </row>
    <row r="2" spans="1:45" ht="30.75" customHeight="1" thickBot="1">
      <c r="A2" s="318"/>
      <c r="B2" s="317"/>
      <c r="C2" s="317"/>
      <c r="D2" s="317"/>
      <c r="E2" s="317"/>
      <c r="F2" s="317"/>
      <c r="G2" s="317"/>
      <c r="H2" s="317"/>
      <c r="I2" s="317"/>
      <c r="J2" s="317"/>
      <c r="K2" s="317"/>
      <c r="L2" s="317"/>
      <c r="M2" s="317"/>
      <c r="N2" s="317"/>
      <c r="O2" s="154"/>
      <c r="P2" s="321" t="s">
        <v>413</v>
      </c>
      <c r="Q2" s="321"/>
      <c r="R2" s="134" t="str">
        <f>IF(R1="","",(VLOOKUP(R1,データ!$W$2:$X$500,2,FALSE)))</f>
        <v/>
      </c>
      <c r="S2" s="325"/>
      <c r="T2" s="326"/>
      <c r="U2" s="326"/>
      <c r="V2" s="326"/>
      <c r="W2" s="326"/>
      <c r="X2" s="326"/>
      <c r="Y2" s="326"/>
      <c r="Z2" s="326"/>
      <c r="AA2" s="326"/>
      <c r="AB2" s="327"/>
      <c r="AC2" s="135"/>
      <c r="AD2" s="135"/>
      <c r="AE2" s="135"/>
      <c r="AF2" s="135"/>
      <c r="AG2" s="135"/>
      <c r="AH2" s="135"/>
      <c r="AI2" s="135"/>
      <c r="AJ2" s="135"/>
      <c r="AK2" s="135"/>
      <c r="AL2" s="135"/>
      <c r="AM2" s="135"/>
      <c r="AN2" s="135"/>
      <c r="AO2" s="135"/>
      <c r="AP2" s="135"/>
      <c r="AQ2" s="135"/>
      <c r="AR2" s="135"/>
      <c r="AS2" s="137"/>
    </row>
    <row r="3" spans="1:45" ht="15.75" customHeight="1">
      <c r="A3" s="298" t="s">
        <v>12</v>
      </c>
      <c r="B3" s="300" t="s">
        <v>13</v>
      </c>
      <c r="C3" s="329" t="s">
        <v>9</v>
      </c>
      <c r="D3" s="330"/>
      <c r="E3" s="329" t="s">
        <v>1</v>
      </c>
      <c r="F3" s="330"/>
      <c r="G3" s="287" t="s">
        <v>368</v>
      </c>
      <c r="H3" s="312" t="s">
        <v>21</v>
      </c>
      <c r="I3" s="285" t="s">
        <v>2</v>
      </c>
      <c r="J3" s="285" t="s">
        <v>0</v>
      </c>
      <c r="K3" s="312" t="s">
        <v>5</v>
      </c>
      <c r="L3" s="312" t="s">
        <v>6</v>
      </c>
      <c r="M3" s="314" t="s">
        <v>24</v>
      </c>
      <c r="N3" s="306" t="s">
        <v>360</v>
      </c>
      <c r="O3" s="333" t="s">
        <v>371</v>
      </c>
      <c r="P3" s="331" t="s">
        <v>372</v>
      </c>
      <c r="Q3" s="328" t="s">
        <v>376</v>
      </c>
      <c r="R3" s="328"/>
      <c r="S3" s="338" t="s">
        <v>438</v>
      </c>
      <c r="T3" s="336" t="s">
        <v>423</v>
      </c>
      <c r="U3" s="343" t="s">
        <v>375</v>
      </c>
      <c r="V3" s="342" t="s">
        <v>373</v>
      </c>
      <c r="W3" s="342"/>
      <c r="X3" s="340" t="s">
        <v>438</v>
      </c>
      <c r="Y3" s="334" t="s">
        <v>423</v>
      </c>
      <c r="AB3" s="150"/>
      <c r="AC3" s="138" t="s">
        <v>365</v>
      </c>
      <c r="AD3" s="138"/>
      <c r="AE3" s="139"/>
      <c r="AF3" s="139"/>
      <c r="AG3" s="140"/>
      <c r="AH3" s="140"/>
      <c r="AI3" s="140"/>
      <c r="AJ3" s="140"/>
      <c r="AK3" s="140"/>
      <c r="AL3" s="140"/>
      <c r="AM3" s="138"/>
      <c r="AN3" s="137"/>
      <c r="AO3" s="137"/>
      <c r="AP3" s="137"/>
      <c r="AQ3" s="137"/>
      <c r="AR3" s="137"/>
      <c r="AS3" s="137"/>
    </row>
    <row r="4" spans="1:45" ht="15.75" customHeight="1" thickBot="1">
      <c r="A4" s="299"/>
      <c r="B4" s="301"/>
      <c r="C4" s="113" t="s">
        <v>7</v>
      </c>
      <c r="D4" s="113" t="s">
        <v>8</v>
      </c>
      <c r="E4" s="113" t="s">
        <v>10</v>
      </c>
      <c r="F4" s="113" t="s">
        <v>11</v>
      </c>
      <c r="G4" s="288"/>
      <c r="H4" s="313"/>
      <c r="I4" s="286"/>
      <c r="J4" s="286"/>
      <c r="K4" s="313"/>
      <c r="L4" s="313"/>
      <c r="M4" s="315"/>
      <c r="N4" s="307"/>
      <c r="O4" s="309"/>
      <c r="P4" s="332"/>
      <c r="Q4" s="216" t="s">
        <v>132</v>
      </c>
      <c r="R4" s="216" t="s">
        <v>374</v>
      </c>
      <c r="S4" s="339"/>
      <c r="T4" s="337"/>
      <c r="U4" s="344"/>
      <c r="V4" s="217" t="s">
        <v>132</v>
      </c>
      <c r="W4" s="217" t="s">
        <v>374</v>
      </c>
      <c r="X4" s="341"/>
      <c r="Y4" s="335"/>
      <c r="AB4" s="150"/>
      <c r="AC4" s="122" t="s">
        <v>366</v>
      </c>
    </row>
    <row r="5" spans="1:45" ht="18" customHeight="1" thickTop="1">
      <c r="A5" s="157" t="s">
        <v>53</v>
      </c>
      <c r="B5" s="159" t="s">
        <v>73</v>
      </c>
      <c r="C5" s="160" t="s">
        <v>74</v>
      </c>
      <c r="D5" s="160" t="s">
        <v>75</v>
      </c>
      <c r="E5" s="160" t="s">
        <v>25</v>
      </c>
      <c r="F5" s="160" t="s">
        <v>26</v>
      </c>
      <c r="G5" s="161" t="s">
        <v>369</v>
      </c>
      <c r="H5" s="162" t="s">
        <v>127</v>
      </c>
      <c r="I5" s="162" t="s">
        <v>16</v>
      </c>
      <c r="J5" s="162"/>
      <c r="K5" s="163" t="s">
        <v>421</v>
      </c>
      <c r="L5" s="163" t="s">
        <v>27</v>
      </c>
      <c r="M5" s="163" t="s">
        <v>199</v>
      </c>
      <c r="N5" s="162" t="s">
        <v>91</v>
      </c>
      <c r="O5" s="164" t="s">
        <v>422</v>
      </c>
      <c r="P5" s="218" t="s">
        <v>383</v>
      </c>
      <c r="Q5" s="219" t="s">
        <v>431</v>
      </c>
      <c r="R5" s="220" t="s">
        <v>412</v>
      </c>
      <c r="S5" s="221" t="s">
        <v>411</v>
      </c>
      <c r="T5" s="222" t="s">
        <v>91</v>
      </c>
      <c r="U5" s="218" t="s">
        <v>386</v>
      </c>
      <c r="V5" s="219" t="s">
        <v>416</v>
      </c>
      <c r="W5" s="220" t="s">
        <v>414</v>
      </c>
      <c r="X5" s="223" t="s">
        <v>419</v>
      </c>
      <c r="Y5" s="224" t="s">
        <v>89</v>
      </c>
    </row>
    <row r="6" spans="1:45" ht="18" customHeight="1" thickBot="1">
      <c r="A6" s="158" t="s">
        <v>53</v>
      </c>
      <c r="B6" s="165">
        <v>4567</v>
      </c>
      <c r="C6" s="166" t="s">
        <v>76</v>
      </c>
      <c r="D6" s="166" t="s">
        <v>77</v>
      </c>
      <c r="E6" s="166" t="s">
        <v>28</v>
      </c>
      <c r="F6" s="166" t="s">
        <v>29</v>
      </c>
      <c r="G6" s="167" t="s">
        <v>370</v>
      </c>
      <c r="H6" s="168" t="s">
        <v>129</v>
      </c>
      <c r="I6" s="168" t="s">
        <v>22</v>
      </c>
      <c r="J6" s="168" t="s">
        <v>59</v>
      </c>
      <c r="K6" s="169" t="s">
        <v>420</v>
      </c>
      <c r="L6" s="169" t="s">
        <v>30</v>
      </c>
      <c r="M6" s="169" t="s">
        <v>199</v>
      </c>
      <c r="N6" s="168" t="s">
        <v>19</v>
      </c>
      <c r="O6" s="170" t="s">
        <v>422</v>
      </c>
      <c r="P6" s="225" t="s">
        <v>391</v>
      </c>
      <c r="Q6" s="169" t="s">
        <v>430</v>
      </c>
      <c r="R6" s="226" t="s">
        <v>81</v>
      </c>
      <c r="S6" s="227" t="s">
        <v>418</v>
      </c>
      <c r="T6" s="228" t="s">
        <v>82</v>
      </c>
      <c r="U6" s="225" t="s">
        <v>394</v>
      </c>
      <c r="V6" s="169" t="s">
        <v>417</v>
      </c>
      <c r="W6" s="226" t="s">
        <v>415</v>
      </c>
      <c r="X6" s="229">
        <v>6.05</v>
      </c>
      <c r="Y6" s="230" t="s">
        <v>90</v>
      </c>
      <c r="AB6" s="236" t="s">
        <v>425</v>
      </c>
    </row>
    <row r="7" spans="1:45" ht="24" customHeight="1">
      <c r="A7" s="281" t="str">
        <f>IF($C7&amp;$D7="","",1)</f>
        <v/>
      </c>
      <c r="B7" s="171"/>
      <c r="C7" s="172"/>
      <c r="D7" s="172"/>
      <c r="E7" s="172"/>
      <c r="F7" s="172"/>
      <c r="G7" s="172"/>
      <c r="H7" s="173"/>
      <c r="I7" s="174"/>
      <c r="J7" s="174"/>
      <c r="K7" s="174"/>
      <c r="L7" s="174"/>
      <c r="M7" s="175"/>
      <c r="N7" s="174"/>
      <c r="O7" s="176"/>
      <c r="P7" s="201"/>
      <c r="Q7" s="202"/>
      <c r="R7" s="425"/>
      <c r="S7" s="203"/>
      <c r="T7" s="235"/>
      <c r="U7" s="201"/>
      <c r="V7" s="202"/>
      <c r="W7" s="425"/>
      <c r="X7" s="203"/>
      <c r="Y7" s="235"/>
      <c r="Z7" s="130" t="str">
        <f>IF(S7="",IF(P7="","","２１日種目確認"),"")</f>
        <v/>
      </c>
      <c r="AA7" s="130" t="str">
        <f>IF(X7="",IF(U7="","","２２日種目確認"),"")</f>
        <v/>
      </c>
      <c r="AB7" s="429"/>
    </row>
    <row r="8" spans="1:45" ht="24" customHeight="1">
      <c r="A8" s="282" t="str">
        <f>IF($C8&amp;$D8="","",COUNT($A$7:A7)+1)</f>
        <v/>
      </c>
      <c r="B8" s="177"/>
      <c r="C8" s="178"/>
      <c r="D8" s="178"/>
      <c r="E8" s="178"/>
      <c r="F8" s="178"/>
      <c r="G8" s="178"/>
      <c r="H8" s="179"/>
      <c r="I8" s="180"/>
      <c r="J8" s="180"/>
      <c r="K8" s="180"/>
      <c r="L8" s="180"/>
      <c r="M8" s="181"/>
      <c r="N8" s="180"/>
      <c r="O8" s="182"/>
      <c r="P8" s="204"/>
      <c r="Q8" s="205"/>
      <c r="R8" s="426"/>
      <c r="S8" s="231"/>
      <c r="T8" s="10"/>
      <c r="U8" s="204"/>
      <c r="V8" s="205"/>
      <c r="W8" s="426"/>
      <c r="X8" s="206"/>
      <c r="Y8" s="10"/>
      <c r="Z8" s="130" t="str">
        <f t="shared" ref="Z8:Z16" si="0">IF(S8="",IF(P8="","","２１日種目確認"),"")</f>
        <v/>
      </c>
      <c r="AA8" s="130" t="str">
        <f t="shared" ref="AA8:AA16" si="1">IF(X8="",IF(U8="","","２２日種目確認"),"")</f>
        <v/>
      </c>
      <c r="AB8" s="430"/>
    </row>
    <row r="9" spans="1:45" ht="24" customHeight="1">
      <c r="A9" s="282" t="str">
        <f>IF($C9&amp;$D9="","",COUNT($A$7:A8)+1)</f>
        <v/>
      </c>
      <c r="B9" s="177"/>
      <c r="C9" s="178"/>
      <c r="D9" s="178"/>
      <c r="E9" s="178"/>
      <c r="F9" s="178"/>
      <c r="G9" s="178"/>
      <c r="H9" s="179"/>
      <c r="I9" s="180"/>
      <c r="J9" s="180"/>
      <c r="K9" s="180"/>
      <c r="L9" s="180"/>
      <c r="M9" s="181"/>
      <c r="N9" s="180"/>
      <c r="O9" s="182"/>
      <c r="P9" s="204"/>
      <c r="Q9" s="205"/>
      <c r="R9" s="426"/>
      <c r="S9" s="231"/>
      <c r="T9" s="10"/>
      <c r="U9" s="204"/>
      <c r="V9" s="205"/>
      <c r="W9" s="426"/>
      <c r="X9" s="231"/>
      <c r="Y9" s="10"/>
      <c r="Z9" s="130" t="str">
        <f t="shared" si="0"/>
        <v/>
      </c>
      <c r="AA9" s="130" t="str">
        <f t="shared" si="1"/>
        <v/>
      </c>
      <c r="AB9" s="430"/>
    </row>
    <row r="10" spans="1:45" ht="24" customHeight="1">
      <c r="A10" s="282" t="str">
        <f>IF($C10&amp;$D10="","",COUNT($A$7:A9)+1)</f>
        <v/>
      </c>
      <c r="B10" s="177"/>
      <c r="C10" s="178"/>
      <c r="D10" s="178"/>
      <c r="E10" s="178"/>
      <c r="F10" s="178"/>
      <c r="G10" s="178"/>
      <c r="H10" s="179"/>
      <c r="I10" s="180"/>
      <c r="J10" s="180"/>
      <c r="K10" s="180"/>
      <c r="L10" s="180"/>
      <c r="M10" s="181"/>
      <c r="N10" s="180"/>
      <c r="O10" s="182"/>
      <c r="P10" s="204"/>
      <c r="Q10" s="205"/>
      <c r="R10" s="426"/>
      <c r="S10" s="206"/>
      <c r="T10" s="10"/>
      <c r="U10" s="204"/>
      <c r="V10" s="205"/>
      <c r="W10" s="426"/>
      <c r="X10" s="231"/>
      <c r="Y10" s="10"/>
      <c r="Z10" s="130" t="str">
        <f t="shared" si="0"/>
        <v/>
      </c>
      <c r="AA10" s="130" t="str">
        <f t="shared" si="1"/>
        <v/>
      </c>
      <c r="AB10" s="430"/>
    </row>
    <row r="11" spans="1:45" ht="24" customHeight="1">
      <c r="A11" s="283" t="str">
        <f>IF($C11&amp;$D11="","",COUNT($A$7:A10)+1)</f>
        <v/>
      </c>
      <c r="B11" s="183"/>
      <c r="C11" s="184"/>
      <c r="D11" s="184"/>
      <c r="E11" s="184"/>
      <c r="F11" s="184"/>
      <c r="G11" s="184"/>
      <c r="H11" s="185"/>
      <c r="I11" s="186"/>
      <c r="J11" s="186"/>
      <c r="K11" s="186"/>
      <c r="L11" s="186"/>
      <c r="M11" s="187"/>
      <c r="N11" s="186"/>
      <c r="O11" s="188"/>
      <c r="P11" s="211"/>
      <c r="Q11" s="212"/>
      <c r="R11" s="427"/>
      <c r="S11" s="232"/>
      <c r="T11" s="14"/>
      <c r="U11" s="211"/>
      <c r="V11" s="212"/>
      <c r="W11" s="427"/>
      <c r="X11" s="232"/>
      <c r="Y11" s="14"/>
      <c r="Z11" s="130" t="str">
        <f t="shared" si="0"/>
        <v/>
      </c>
      <c r="AA11" s="130" t="str">
        <f t="shared" si="1"/>
        <v/>
      </c>
      <c r="AB11" s="431"/>
    </row>
    <row r="12" spans="1:45" ht="24" customHeight="1">
      <c r="A12" s="282" t="str">
        <f>IF($C12&amp;$D12="","",COUNT($A$7:A11)+1)</f>
        <v/>
      </c>
      <c r="B12" s="189"/>
      <c r="C12" s="190"/>
      <c r="D12" s="190"/>
      <c r="E12" s="190"/>
      <c r="F12" s="190"/>
      <c r="G12" s="190"/>
      <c r="H12" s="191"/>
      <c r="I12" s="192"/>
      <c r="J12" s="192"/>
      <c r="K12" s="192"/>
      <c r="L12" s="192"/>
      <c r="M12" s="193"/>
      <c r="N12" s="192"/>
      <c r="O12" s="194"/>
      <c r="P12" s="213"/>
      <c r="Q12" s="214"/>
      <c r="R12" s="428"/>
      <c r="S12" s="215"/>
      <c r="T12" s="233"/>
      <c r="U12" s="213"/>
      <c r="V12" s="214"/>
      <c r="W12" s="428"/>
      <c r="X12" s="215"/>
      <c r="Y12" s="13"/>
      <c r="Z12" s="130" t="str">
        <f t="shared" si="0"/>
        <v/>
      </c>
      <c r="AA12" s="130" t="str">
        <f t="shared" si="1"/>
        <v/>
      </c>
      <c r="AB12" s="432"/>
    </row>
    <row r="13" spans="1:45" ht="24" customHeight="1">
      <c r="A13" s="282" t="str">
        <f>IF($C13&amp;$D13="","",COUNT($A$7:A12)+1)</f>
        <v/>
      </c>
      <c r="B13" s="177"/>
      <c r="C13" s="178"/>
      <c r="D13" s="178"/>
      <c r="E13" s="178"/>
      <c r="F13" s="178"/>
      <c r="G13" s="178"/>
      <c r="H13" s="179"/>
      <c r="I13" s="180"/>
      <c r="J13" s="180"/>
      <c r="K13" s="181"/>
      <c r="L13" s="181"/>
      <c r="M13" s="181"/>
      <c r="N13" s="180"/>
      <c r="O13" s="182"/>
      <c r="P13" s="204"/>
      <c r="Q13" s="205"/>
      <c r="R13" s="207"/>
      <c r="S13" s="231"/>
      <c r="T13" s="10"/>
      <c r="U13" s="204"/>
      <c r="V13" s="205"/>
      <c r="W13" s="207"/>
      <c r="X13" s="231"/>
      <c r="Y13" s="10"/>
      <c r="Z13" s="130" t="str">
        <f t="shared" si="0"/>
        <v/>
      </c>
      <c r="AA13" s="130" t="str">
        <f t="shared" si="1"/>
        <v/>
      </c>
      <c r="AB13" s="430"/>
    </row>
    <row r="14" spans="1:45" ht="24" customHeight="1">
      <c r="A14" s="282" t="str">
        <f>IF($C14&amp;$D14="","",COUNT($A$7:A13)+1)</f>
        <v/>
      </c>
      <c r="B14" s="177"/>
      <c r="C14" s="178"/>
      <c r="D14" s="178"/>
      <c r="E14" s="178"/>
      <c r="F14" s="178"/>
      <c r="G14" s="178"/>
      <c r="H14" s="179"/>
      <c r="I14" s="180"/>
      <c r="J14" s="180"/>
      <c r="K14" s="181"/>
      <c r="L14" s="181"/>
      <c r="M14" s="181"/>
      <c r="N14" s="180"/>
      <c r="O14" s="182"/>
      <c r="P14" s="204"/>
      <c r="Q14" s="205"/>
      <c r="R14" s="207"/>
      <c r="S14" s="231"/>
      <c r="T14" s="10"/>
      <c r="U14" s="204"/>
      <c r="V14" s="205"/>
      <c r="W14" s="207"/>
      <c r="X14" s="231"/>
      <c r="Y14" s="10"/>
      <c r="Z14" s="130" t="str">
        <f t="shared" si="0"/>
        <v/>
      </c>
      <c r="AA14" s="130" t="str">
        <f t="shared" si="1"/>
        <v/>
      </c>
      <c r="AB14" s="430"/>
    </row>
    <row r="15" spans="1:45" ht="24" customHeight="1">
      <c r="A15" s="282" t="str">
        <f>IF($C15&amp;$D15="","",COUNT($A$7:A14)+1)</f>
        <v/>
      </c>
      <c r="B15" s="177"/>
      <c r="C15" s="178"/>
      <c r="D15" s="178"/>
      <c r="E15" s="178"/>
      <c r="F15" s="178"/>
      <c r="G15" s="178"/>
      <c r="H15" s="179"/>
      <c r="I15" s="180"/>
      <c r="J15" s="180"/>
      <c r="K15" s="181"/>
      <c r="L15" s="181"/>
      <c r="M15" s="181"/>
      <c r="N15" s="180"/>
      <c r="O15" s="182"/>
      <c r="P15" s="204"/>
      <c r="Q15" s="205"/>
      <c r="R15" s="207"/>
      <c r="S15" s="231"/>
      <c r="T15" s="10"/>
      <c r="U15" s="204"/>
      <c r="V15" s="205"/>
      <c r="W15" s="207"/>
      <c r="X15" s="231"/>
      <c r="Y15" s="10"/>
      <c r="Z15" s="130" t="str">
        <f t="shared" si="0"/>
        <v/>
      </c>
      <c r="AA15" s="130" t="str">
        <f t="shared" si="1"/>
        <v/>
      </c>
      <c r="AB15" s="430"/>
    </row>
    <row r="16" spans="1:45" ht="24" customHeight="1">
      <c r="A16" s="283" t="str">
        <f>IF($C16&amp;$D16="","",COUNT($A$7:A15)+1)</f>
        <v/>
      </c>
      <c r="B16" s="183"/>
      <c r="C16" s="184"/>
      <c r="D16" s="184"/>
      <c r="E16" s="184"/>
      <c r="F16" s="184"/>
      <c r="G16" s="184"/>
      <c r="H16" s="185"/>
      <c r="I16" s="186"/>
      <c r="J16" s="186"/>
      <c r="K16" s="187"/>
      <c r="L16" s="187"/>
      <c r="M16" s="187"/>
      <c r="N16" s="186"/>
      <c r="O16" s="188"/>
      <c r="P16" s="211"/>
      <c r="Q16" s="212"/>
      <c r="R16" s="275"/>
      <c r="S16" s="232"/>
      <c r="T16" s="14"/>
      <c r="U16" s="211"/>
      <c r="V16" s="212"/>
      <c r="W16" s="275"/>
      <c r="X16" s="232"/>
      <c r="Y16" s="14"/>
      <c r="Z16" s="276" t="str">
        <f t="shared" si="0"/>
        <v/>
      </c>
      <c r="AA16" s="276" t="str">
        <f t="shared" si="1"/>
        <v/>
      </c>
      <c r="AB16" s="431"/>
    </row>
    <row r="17" spans="1:28" ht="24" customHeight="1">
      <c r="A17" s="282" t="str">
        <f>IF($C17&amp;$D17="","",COUNT($A$7:A16)+1)</f>
        <v/>
      </c>
      <c r="B17" s="189"/>
      <c r="C17" s="190"/>
      <c r="D17" s="190"/>
      <c r="E17" s="190"/>
      <c r="F17" s="190"/>
      <c r="G17" s="190"/>
      <c r="H17" s="191"/>
      <c r="I17" s="192"/>
      <c r="J17" s="192"/>
      <c r="K17" s="192"/>
      <c r="L17" s="192"/>
      <c r="M17" s="193"/>
      <c r="N17" s="192"/>
      <c r="O17" s="194"/>
      <c r="P17" s="213"/>
      <c r="Q17" s="214"/>
      <c r="R17" s="428"/>
      <c r="S17" s="215"/>
      <c r="T17" s="233"/>
      <c r="U17" s="213"/>
      <c r="V17" s="214"/>
      <c r="W17" s="428"/>
      <c r="X17" s="215"/>
      <c r="Y17" s="233"/>
      <c r="Z17" s="277" t="str">
        <f t="shared" ref="Z17:Z21" si="2">IF(S17="",IF(P17="","","２１日種目確認"),"")</f>
        <v/>
      </c>
      <c r="AA17" s="277" t="str">
        <f t="shared" ref="AA17:AA21" si="3">IF(X17="",IF(U17="","","２２日種目確認"),"")</f>
        <v/>
      </c>
      <c r="AB17" s="432"/>
    </row>
    <row r="18" spans="1:28" ht="24" customHeight="1">
      <c r="A18" s="282" t="str">
        <f>IF($C18&amp;$D18="","",COUNT($A$7:A17)+1)</f>
        <v/>
      </c>
      <c r="B18" s="177"/>
      <c r="C18" s="178"/>
      <c r="D18" s="178"/>
      <c r="E18" s="178"/>
      <c r="F18" s="178"/>
      <c r="G18" s="178"/>
      <c r="H18" s="179"/>
      <c r="I18" s="180"/>
      <c r="J18" s="180"/>
      <c r="K18" s="181"/>
      <c r="L18" s="181"/>
      <c r="M18" s="181"/>
      <c r="N18" s="180"/>
      <c r="O18" s="182"/>
      <c r="P18" s="204"/>
      <c r="Q18" s="205"/>
      <c r="R18" s="207"/>
      <c r="S18" s="231"/>
      <c r="T18" s="10"/>
      <c r="U18" s="204"/>
      <c r="V18" s="205"/>
      <c r="W18" s="207"/>
      <c r="X18" s="231"/>
      <c r="Y18" s="10"/>
      <c r="Z18" s="130" t="str">
        <f t="shared" si="2"/>
        <v/>
      </c>
      <c r="AA18" s="130" t="str">
        <f t="shared" si="3"/>
        <v/>
      </c>
      <c r="AB18" s="430"/>
    </row>
    <row r="19" spans="1:28" ht="24" customHeight="1">
      <c r="A19" s="282" t="str">
        <f>IF($C19&amp;$D19="","",COUNT($A$7:A18)+1)</f>
        <v/>
      </c>
      <c r="B19" s="177"/>
      <c r="C19" s="178"/>
      <c r="D19" s="178"/>
      <c r="E19" s="178"/>
      <c r="F19" s="178"/>
      <c r="G19" s="178"/>
      <c r="H19" s="179"/>
      <c r="I19" s="180"/>
      <c r="J19" s="180"/>
      <c r="K19" s="181"/>
      <c r="L19" s="181"/>
      <c r="M19" s="181"/>
      <c r="N19" s="180"/>
      <c r="O19" s="182"/>
      <c r="P19" s="204"/>
      <c r="Q19" s="205"/>
      <c r="R19" s="207"/>
      <c r="S19" s="231"/>
      <c r="T19" s="10"/>
      <c r="U19" s="204"/>
      <c r="V19" s="205"/>
      <c r="W19" s="207"/>
      <c r="X19" s="231"/>
      <c r="Y19" s="10"/>
      <c r="Z19" s="130" t="str">
        <f t="shared" si="2"/>
        <v/>
      </c>
      <c r="AA19" s="130" t="str">
        <f t="shared" si="3"/>
        <v/>
      </c>
      <c r="AB19" s="430"/>
    </row>
    <row r="20" spans="1:28" ht="24" customHeight="1">
      <c r="A20" s="282" t="str">
        <f>IF($C20&amp;$D20="","",COUNT($A$7:A19)+1)</f>
        <v/>
      </c>
      <c r="B20" s="177"/>
      <c r="C20" s="178"/>
      <c r="D20" s="178"/>
      <c r="E20" s="178"/>
      <c r="F20" s="178"/>
      <c r="G20" s="178"/>
      <c r="H20" s="179"/>
      <c r="I20" s="180"/>
      <c r="J20" s="180"/>
      <c r="K20" s="181"/>
      <c r="L20" s="181"/>
      <c r="M20" s="181"/>
      <c r="N20" s="180"/>
      <c r="O20" s="182"/>
      <c r="P20" s="204"/>
      <c r="Q20" s="205"/>
      <c r="R20" s="207"/>
      <c r="S20" s="231"/>
      <c r="T20" s="10"/>
      <c r="U20" s="204"/>
      <c r="V20" s="205"/>
      <c r="W20" s="207"/>
      <c r="X20" s="231"/>
      <c r="Y20" s="10"/>
      <c r="Z20" s="130" t="str">
        <f t="shared" si="2"/>
        <v/>
      </c>
      <c r="AA20" s="130" t="str">
        <f t="shared" si="3"/>
        <v/>
      </c>
      <c r="AB20" s="430"/>
    </row>
    <row r="21" spans="1:28" ht="24" customHeight="1" thickBot="1">
      <c r="A21" s="284" t="str">
        <f>IF($C21&amp;$D21="","",COUNT($A$7:A20)+1)</f>
        <v/>
      </c>
      <c r="B21" s="195"/>
      <c r="C21" s="196"/>
      <c r="D21" s="196"/>
      <c r="E21" s="196"/>
      <c r="F21" s="196"/>
      <c r="G21" s="196"/>
      <c r="H21" s="197"/>
      <c r="I21" s="198"/>
      <c r="J21" s="198"/>
      <c r="K21" s="199"/>
      <c r="L21" s="199"/>
      <c r="M21" s="199"/>
      <c r="N21" s="198"/>
      <c r="O21" s="200"/>
      <c r="P21" s="208"/>
      <c r="Q21" s="209"/>
      <c r="R21" s="210"/>
      <c r="S21" s="234"/>
      <c r="T21" s="83"/>
      <c r="U21" s="208"/>
      <c r="V21" s="209"/>
      <c r="W21" s="210"/>
      <c r="X21" s="234"/>
      <c r="Y21" s="83"/>
      <c r="Z21" s="130" t="str">
        <f t="shared" si="2"/>
        <v/>
      </c>
      <c r="AA21" s="130" t="str">
        <f t="shared" si="3"/>
        <v/>
      </c>
      <c r="AB21" s="431"/>
    </row>
  </sheetData>
  <sheetProtection password="CC02" sheet="1" objects="1" scenarios="1"/>
  <protectedRanges>
    <protectedRange password="CDC2" sqref="P1:Q2" name="範囲1"/>
    <protectedRange password="CDC2" sqref="AM1:AM2" name="範囲1_1"/>
  </protectedRanges>
  <sortState ref="AK7:AL14">
    <sortCondition ref="AK7:AK14"/>
  </sortState>
  <customSheetViews>
    <customSheetView guid="{2CBC34F5-982E-4407-B097-4AB0D5EF1522}" fitToPage="1" hiddenColumns="1">
      <selection activeCell="P2" sqref="P2"/>
      <pageMargins left="0.31496062992125984" right="0.47244094488188981" top="0.59055118110236227" bottom="0.39370078740157483" header="0.31496062992125984" footer="0.31496062992125984"/>
      <printOptions horizontalCentered="1" verticalCentered="1"/>
      <pageSetup paperSize="8" scale="61" fitToHeight="0" orientation="landscape" r:id="rId1"/>
    </customSheetView>
  </customSheetViews>
  <mergeCells count="25">
    <mergeCell ref="G3:G4"/>
    <mergeCell ref="O3:O4"/>
    <mergeCell ref="Y3:Y4"/>
    <mergeCell ref="T3:T4"/>
    <mergeCell ref="N3:N4"/>
    <mergeCell ref="S3:S4"/>
    <mergeCell ref="X3:X4"/>
    <mergeCell ref="V3:W3"/>
    <mergeCell ref="U3:U4"/>
    <mergeCell ref="A1:N2"/>
    <mergeCell ref="P1:Q1"/>
    <mergeCell ref="P2:Q2"/>
    <mergeCell ref="S1:AB2"/>
    <mergeCell ref="Q3:R3"/>
    <mergeCell ref="C3:D3"/>
    <mergeCell ref="A3:A4"/>
    <mergeCell ref="B3:B4"/>
    <mergeCell ref="M3:M4"/>
    <mergeCell ref="E3:F3"/>
    <mergeCell ref="H3:H4"/>
    <mergeCell ref="I3:I4"/>
    <mergeCell ref="J3:J4"/>
    <mergeCell ref="K3:K4"/>
    <mergeCell ref="L3:L4"/>
    <mergeCell ref="P3:P4"/>
  </mergeCells>
  <phoneticPr fontId="6"/>
  <dataValidations count="8">
    <dataValidation type="list" allowBlank="1" showInputMessage="1" showErrorMessage="1" sqref="N5:N21">
      <formula1>所属地</formula1>
    </dataValidation>
    <dataValidation type="list" allowBlank="1" showInputMessage="1" showErrorMessage="1" sqref="I5:I21">
      <formula1>"男,女"</formula1>
    </dataValidation>
    <dataValidation type="list" allowBlank="1" showInputMessage="1" showErrorMessage="1" sqref="H7:H21">
      <formula1>種別</formula1>
    </dataValidation>
    <dataValidation imeMode="halfKatakana" allowBlank="1" showInputMessage="1" showErrorMessage="1" sqref="E7:F21"/>
    <dataValidation imeMode="off" allowBlank="1" showInputMessage="1" showErrorMessage="1" sqref="J7:M21 Q7:Q21 S7:S21 V7:V21 X7:X21 G7:G21"/>
    <dataValidation type="list" allowBlank="1" showInputMessage="1" showErrorMessage="1" sqref="P22:P65342 U22:U65342">
      <formula1>女子種目</formula1>
    </dataValidation>
    <dataValidation type="list" allowBlank="1" showInputMessage="1" showErrorMessage="1" sqref="U7:U21">
      <formula1>IF($I7="男",_m23,IF($I7="女",_f23,""))</formula1>
    </dataValidation>
    <dataValidation type="list" allowBlank="1" showInputMessage="1" showErrorMessage="1" sqref="P7:P21">
      <formula1>IF($I7="男",_m22,IF($I7="女",_f22,""))</formula1>
    </dataValidation>
  </dataValidations>
  <printOptions horizontalCentered="1" verticalCentered="1"/>
  <pageMargins left="0.31496062992125984" right="0.47244094488188981" top="0.59055118110236227" bottom="0.39370078740157483" header="0.31496062992125984" footer="0.31496062992125984"/>
  <pageSetup paperSize="8" scale="86" fitToHeight="0" orientation="landscape"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データ!$J$2:$J$48</xm:f>
          </x14:formula1>
          <xm:sqref>Y7:Y21 T7:T21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FF99"/>
    <pageSetUpPr fitToPage="1"/>
  </sheetPr>
  <dimension ref="A1:ID66"/>
  <sheetViews>
    <sheetView showGridLines="0" showRowColHeaders="0" view="pageBreakPreview" zoomScaleNormal="90" zoomScaleSheetLayoutView="100" workbookViewId="0">
      <pane ySplit="16" topLeftCell="A17" activePane="bottomLeft" state="frozen"/>
      <selection activeCell="B1" sqref="B1"/>
      <selection pane="bottomLeft"/>
    </sheetView>
  </sheetViews>
  <sheetFormatPr defaultRowHeight="18" customHeight="1"/>
  <cols>
    <col min="1" max="1" width="1.375" style="28" customWidth="1"/>
    <col min="2" max="2" width="6.75" style="35" customWidth="1"/>
    <col min="3" max="3" width="7.625" style="35" customWidth="1"/>
    <col min="4" max="4" width="8.125" style="36" customWidth="1"/>
    <col min="5" max="5" width="7" style="36" customWidth="1"/>
    <col min="6" max="6" width="6.5" style="36" customWidth="1"/>
    <col min="7" max="7" width="7.25" style="37" customWidth="1"/>
    <col min="8" max="9" width="7" style="37" customWidth="1"/>
    <col min="10" max="12" width="7" style="35" customWidth="1"/>
    <col min="13" max="14" width="7" style="36" customWidth="1"/>
    <col min="15" max="15" width="7.75" style="36" customWidth="1"/>
    <col min="16" max="19" width="7" style="36" customWidth="1"/>
    <col min="20" max="20" width="1.75" style="28" customWidth="1"/>
    <col min="21" max="16384" width="9" style="28"/>
  </cols>
  <sheetData>
    <row r="1" spans="2:238" ht="4.5" customHeight="1" thickBot="1">
      <c r="B1" s="23" t="s">
        <v>61</v>
      </c>
      <c r="C1" s="23"/>
      <c r="D1" s="24"/>
      <c r="E1" s="24"/>
      <c r="F1" s="24"/>
      <c r="G1" s="24"/>
      <c r="H1" s="24"/>
      <c r="I1" s="24"/>
      <c r="J1" s="24"/>
      <c r="K1" s="24"/>
      <c r="L1" s="24"/>
      <c r="M1" s="25"/>
      <c r="N1" s="26"/>
      <c r="O1" s="27"/>
      <c r="P1" s="27"/>
      <c r="Q1" s="27"/>
      <c r="R1" s="27"/>
      <c r="S1" s="27"/>
    </row>
    <row r="2" spans="2:238" ht="23.25" customHeight="1" thickBot="1">
      <c r="B2" s="350" t="s">
        <v>54</v>
      </c>
      <c r="C2" s="351"/>
      <c r="D2" s="351"/>
      <c r="E2" s="351"/>
      <c r="F2" s="351"/>
      <c r="G2" s="351"/>
      <c r="H2" s="351"/>
      <c r="I2" s="351"/>
      <c r="J2" s="351"/>
      <c r="K2" s="351"/>
      <c r="L2" s="351"/>
      <c r="M2" s="351"/>
      <c r="N2" s="351"/>
      <c r="O2" s="351"/>
      <c r="P2" s="351"/>
      <c r="Q2" s="351"/>
      <c r="R2" s="351"/>
      <c r="S2" s="352"/>
    </row>
    <row r="3" spans="2:238" ht="20.25" hidden="1" customHeight="1" thickBot="1">
      <c r="B3" s="23"/>
      <c r="C3" s="23"/>
      <c r="D3" s="24"/>
      <c r="E3" s="24"/>
      <c r="F3" s="24"/>
      <c r="G3" s="29"/>
      <c r="H3" s="29"/>
      <c r="I3" s="29"/>
      <c r="J3" s="29"/>
      <c r="K3" s="29"/>
      <c r="L3" s="29"/>
      <c r="M3" s="30"/>
      <c r="N3" s="31"/>
      <c r="O3" s="27"/>
      <c r="P3" s="27"/>
      <c r="Q3" s="27"/>
      <c r="R3" s="27"/>
      <c r="S3" s="27"/>
    </row>
    <row r="4" spans="2:238" ht="23.25" customHeight="1">
      <c r="B4" s="385" t="s">
        <v>135</v>
      </c>
      <c r="C4" s="386"/>
      <c r="D4" s="386"/>
      <c r="E4" s="353" t="s">
        <v>434</v>
      </c>
      <c r="F4" s="354"/>
      <c r="G4" s="354"/>
      <c r="H4" s="354"/>
      <c r="I4" s="354"/>
      <c r="J4" s="354"/>
      <c r="K4" s="354"/>
      <c r="L4" s="354"/>
      <c r="M4" s="354"/>
      <c r="N4" s="354"/>
      <c r="O4" s="354"/>
      <c r="P4" s="354"/>
      <c r="Q4" s="354"/>
      <c r="R4" s="354"/>
      <c r="S4" s="355"/>
    </row>
    <row r="5" spans="2:238" ht="23.25" customHeight="1">
      <c r="B5" s="387" t="s">
        <v>136</v>
      </c>
      <c r="C5" s="388"/>
      <c r="D5" s="388"/>
      <c r="E5" s="357"/>
      <c r="F5" s="358"/>
      <c r="G5" s="358"/>
      <c r="H5" s="358"/>
      <c r="I5" s="389"/>
      <c r="J5" s="396" t="s">
        <v>137</v>
      </c>
      <c r="K5" s="397"/>
      <c r="L5" s="400"/>
      <c r="M5" s="401"/>
      <c r="N5" s="404" t="s">
        <v>138</v>
      </c>
      <c r="O5" s="405"/>
      <c r="P5" s="357"/>
      <c r="Q5" s="358"/>
      <c r="R5" s="358"/>
      <c r="S5" s="359"/>
    </row>
    <row r="6" spans="2:238" ht="23.25" customHeight="1">
      <c r="B6" s="406" t="s">
        <v>439</v>
      </c>
      <c r="C6" s="407"/>
      <c r="D6" s="407"/>
      <c r="E6" s="408"/>
      <c r="F6" s="409"/>
      <c r="G6" s="409"/>
      <c r="H6" s="409"/>
      <c r="I6" s="410"/>
      <c r="J6" s="398"/>
      <c r="K6" s="399"/>
      <c r="L6" s="402"/>
      <c r="M6" s="403"/>
      <c r="N6" s="411" t="s">
        <v>139</v>
      </c>
      <c r="O6" s="412"/>
      <c r="P6" s="376"/>
      <c r="Q6" s="377"/>
      <c r="R6" s="377"/>
      <c r="S6" s="378"/>
    </row>
    <row r="7" spans="2:238" ht="23.25" customHeight="1">
      <c r="B7" s="379" t="s">
        <v>140</v>
      </c>
      <c r="C7" s="380"/>
      <c r="D7" s="381"/>
      <c r="E7" s="81" t="s">
        <v>144</v>
      </c>
      <c r="F7" s="413"/>
      <c r="G7" s="414"/>
      <c r="H7" s="82" t="s">
        <v>141</v>
      </c>
      <c r="I7" s="413"/>
      <c r="J7" s="414"/>
      <c r="K7" s="82" t="s">
        <v>145</v>
      </c>
      <c r="L7" s="413"/>
      <c r="M7" s="414"/>
      <c r="N7" s="371" t="s">
        <v>146</v>
      </c>
      <c r="O7" s="372"/>
      <c r="P7" s="392"/>
      <c r="Q7" s="393"/>
      <c r="R7" s="393"/>
      <c r="S7" s="360" t="s">
        <v>147</v>
      </c>
      <c r="ID7" s="28" t="s">
        <v>80</v>
      </c>
    </row>
    <row r="8" spans="2:238" ht="32.25" customHeight="1">
      <c r="B8" s="382"/>
      <c r="C8" s="383"/>
      <c r="D8" s="384"/>
      <c r="E8" s="362"/>
      <c r="F8" s="363"/>
      <c r="G8" s="363"/>
      <c r="H8" s="363"/>
      <c r="I8" s="363"/>
      <c r="J8" s="363"/>
      <c r="K8" s="363"/>
      <c r="L8" s="363"/>
      <c r="M8" s="364"/>
      <c r="N8" s="390"/>
      <c r="O8" s="391"/>
      <c r="P8" s="394"/>
      <c r="Q8" s="395"/>
      <c r="R8" s="395"/>
      <c r="S8" s="361"/>
    </row>
    <row r="9" spans="2:238" ht="42" customHeight="1" thickBot="1">
      <c r="B9" s="365" t="s">
        <v>142</v>
      </c>
      <c r="C9" s="366"/>
      <c r="D9" s="367"/>
      <c r="E9" s="368"/>
      <c r="F9" s="369"/>
      <c r="G9" s="369"/>
      <c r="H9" s="369"/>
      <c r="I9" s="369"/>
      <c r="J9" s="370"/>
      <c r="K9" s="370"/>
      <c r="L9" s="370"/>
      <c r="M9" s="267"/>
      <c r="N9" s="371" t="s">
        <v>148</v>
      </c>
      <c r="O9" s="372"/>
      <c r="P9" s="373"/>
      <c r="Q9" s="374"/>
      <c r="R9" s="374"/>
      <c r="S9" s="375"/>
    </row>
    <row r="10" spans="2:238" ht="23.25" customHeight="1">
      <c r="B10" s="415" t="s">
        <v>357</v>
      </c>
      <c r="C10" s="118" t="s">
        <v>358</v>
      </c>
      <c r="D10" s="417"/>
      <c r="E10" s="417"/>
      <c r="F10" s="417"/>
      <c r="G10" s="119" t="s">
        <v>143</v>
      </c>
      <c r="H10" s="419"/>
      <c r="I10" s="419"/>
      <c r="J10" s="268" t="s">
        <v>442</v>
      </c>
      <c r="K10" s="437"/>
      <c r="L10" s="437"/>
      <c r="M10" s="437"/>
      <c r="N10" s="272"/>
      <c r="O10" s="437"/>
      <c r="P10" s="437"/>
      <c r="Q10" s="269"/>
      <c r="R10" s="552"/>
      <c r="S10" s="270" t="s">
        <v>436</v>
      </c>
    </row>
    <row r="11" spans="2:238" ht="23.25" customHeight="1" thickBot="1">
      <c r="B11" s="416"/>
      <c r="C11" s="120" t="s">
        <v>358</v>
      </c>
      <c r="D11" s="418"/>
      <c r="E11" s="418"/>
      <c r="F11" s="418"/>
      <c r="G11" s="121" t="s">
        <v>143</v>
      </c>
      <c r="H11" s="420"/>
      <c r="I11" s="420"/>
      <c r="J11" s="271" t="s">
        <v>443</v>
      </c>
      <c r="K11" s="439"/>
      <c r="L11" s="439"/>
      <c r="M11" s="439"/>
      <c r="N11" s="273"/>
      <c r="O11" s="439"/>
      <c r="P11" s="439"/>
      <c r="Q11" s="438"/>
      <c r="R11" s="274"/>
      <c r="S11" s="440" t="s">
        <v>436</v>
      </c>
    </row>
    <row r="12" spans="2:238" ht="12" hidden="1" customHeight="1">
      <c r="B12" s="78"/>
      <c r="C12" s="78"/>
      <c r="D12" s="78"/>
      <c r="E12" s="33"/>
      <c r="F12" s="79"/>
      <c r="G12" s="79"/>
      <c r="H12" s="74"/>
      <c r="I12" s="74"/>
      <c r="J12" s="74"/>
      <c r="K12" s="74"/>
      <c r="L12" s="31"/>
      <c r="M12" s="115"/>
      <c r="N12" s="115"/>
      <c r="O12" s="116"/>
      <c r="P12" s="117"/>
      <c r="Q12" s="74"/>
      <c r="R12" s="74"/>
      <c r="S12" s="74"/>
    </row>
    <row r="13" spans="2:238" ht="12" hidden="1" customHeight="1" thickBot="1">
      <c r="B13" s="80"/>
      <c r="C13" s="80"/>
      <c r="D13" s="80"/>
      <c r="E13" s="33"/>
      <c r="F13" s="79"/>
      <c r="G13" s="79"/>
      <c r="H13" s="75"/>
      <c r="I13" s="75"/>
      <c r="J13" s="75"/>
      <c r="K13" s="75"/>
      <c r="L13" s="111"/>
      <c r="M13" s="111"/>
      <c r="N13" s="111"/>
      <c r="O13" s="112"/>
      <c r="P13" s="112"/>
      <c r="Q13" s="75"/>
      <c r="R13" s="76"/>
      <c r="S13" s="76"/>
    </row>
    <row r="14" spans="2:238" ht="13.5" hidden="1" customHeight="1">
      <c r="B14" s="80"/>
      <c r="C14" s="80"/>
      <c r="D14" s="80"/>
      <c r="E14" s="33"/>
      <c r="F14" s="79"/>
      <c r="G14" s="79"/>
      <c r="H14" s="77"/>
      <c r="I14" s="77"/>
      <c r="J14" s="77"/>
      <c r="K14" s="77"/>
      <c r="L14" s="77"/>
      <c r="M14" s="77"/>
      <c r="N14" s="77"/>
      <c r="O14" s="77"/>
      <c r="P14" s="77"/>
      <c r="Q14" s="77"/>
      <c r="R14" s="77"/>
      <c r="S14" s="77"/>
    </row>
    <row r="15" spans="2:238" ht="9.75" hidden="1" customHeight="1" thickBot="1">
      <c r="B15" s="32"/>
      <c r="C15" s="32"/>
      <c r="D15" s="33"/>
      <c r="E15" s="33"/>
      <c r="F15" s="33"/>
      <c r="G15" s="34"/>
      <c r="H15" s="34"/>
      <c r="I15" s="34"/>
      <c r="J15" s="34"/>
      <c r="K15" s="34"/>
      <c r="L15" s="34"/>
      <c r="M15" s="27"/>
      <c r="N15" s="27"/>
      <c r="O15" s="27"/>
      <c r="P15" s="27"/>
      <c r="Q15" s="27"/>
      <c r="R15" s="27"/>
      <c r="S15" s="27"/>
    </row>
    <row r="16" spans="2:238" ht="20.25" customHeight="1">
      <c r="B16" s="99" t="s">
        <v>78</v>
      </c>
      <c r="C16" s="100" t="s">
        <v>79</v>
      </c>
      <c r="D16" s="345" t="s">
        <v>62</v>
      </c>
      <c r="E16" s="346"/>
      <c r="F16" s="347"/>
      <c r="G16" s="101" t="s">
        <v>63</v>
      </c>
      <c r="H16" s="101" t="s">
        <v>64</v>
      </c>
      <c r="I16" s="107" t="s">
        <v>65</v>
      </c>
      <c r="J16" s="348" t="s">
        <v>362</v>
      </c>
      <c r="K16" s="349"/>
      <c r="L16" s="349" t="s">
        <v>429</v>
      </c>
      <c r="M16" s="349"/>
      <c r="N16" s="349"/>
      <c r="O16" s="349"/>
      <c r="P16" s="349"/>
      <c r="Q16" s="349"/>
      <c r="R16" s="349"/>
      <c r="S16" s="356"/>
    </row>
    <row r="17" spans="1:19" ht="16.5" customHeight="1">
      <c r="A17" s="84"/>
      <c r="B17" s="102">
        <v>1</v>
      </c>
      <c r="C17" s="441" t="str">
        <f>IF(ISERROR(VLOOKUP(B17,data!$A$3:$AT$17,2,FALSE)),"",VLOOKUP(B17,data!$A$3:$AT$17,2,FALSE))</f>
        <v/>
      </c>
      <c r="D17" s="442" t="str">
        <f>IF(ISERROR(VLOOKUP(B17,data!$A$3:$AT$17,2,FALSE)),"",VLOOKUP(B17,data!$A$3:$AT$17,46,FALSE))</f>
        <v/>
      </c>
      <c r="E17" s="443"/>
      <c r="F17" s="444"/>
      <c r="G17" s="445" t="str">
        <f>IF(ISERROR(VLOOKUP(B17,data!$A$3:$AT$17,2,FALSE)),"",VLOOKUP(B17,data!$A$3:$AT$17,11,FALSE))</f>
        <v/>
      </c>
      <c r="H17" s="446" t="str">
        <f>IF(ISERROR(VLOOKUP(B17,入力シート!$A$7:$N$21,2,FALSE)),"",VLOOKUP(B17,入力シート!$A$7:$N$21,8,FALSE))</f>
        <v/>
      </c>
      <c r="I17" s="447" t="str">
        <f>IF(ISERROR(VLOOKUP(B17,data!$A$3:$AT$17,2,FALSE)),"",VLOOKUP(B17,data!$A$3:$AT$17,12,FALSE))</f>
        <v/>
      </c>
      <c r="J17" s="448" t="str">
        <f>IF(ISERROR(VLOOKUP(B17,data!$A$3:$AT$17,2,FALSE)),"",VLOOKUP(B17,data!$A$3:$AT$17,22,FALSE))</f>
        <v/>
      </c>
      <c r="K17" s="449"/>
      <c r="L17" s="449" t="str">
        <f>IF(ISERROR(VLOOKUP(B17,data!$A$3:$AT$17,2,FALSE)),"",VLOOKUP(B17,data!$A$3:$AT$17,27,FALSE))</f>
        <v/>
      </c>
      <c r="M17" s="449"/>
      <c r="N17" s="450"/>
      <c r="O17" s="450"/>
      <c r="P17" s="451"/>
      <c r="Q17" s="451"/>
      <c r="R17" s="450"/>
      <c r="S17" s="452"/>
    </row>
    <row r="18" spans="1:19" ht="16.5" customHeight="1">
      <c r="A18" s="84"/>
      <c r="B18" s="103">
        <v>2</v>
      </c>
      <c r="C18" s="453" t="str">
        <f>IF(ISERROR(VLOOKUP(B18,data!$A$3:$AT$17,2,FALSE)),"",VLOOKUP(B18,data!$A$3:$AT$17,2,FALSE))</f>
        <v/>
      </c>
      <c r="D18" s="454" t="str">
        <f>IF(ISERROR(VLOOKUP(B18,data!$A$3:$AT$17,2,FALSE)),"",VLOOKUP(B18,data!$A$3:$AT$17,46,FALSE))</f>
        <v/>
      </c>
      <c r="E18" s="455"/>
      <c r="F18" s="456"/>
      <c r="G18" s="457" t="str">
        <f>IF(ISERROR(VLOOKUP(B18,data!$A$3:$AT$17,2,FALSE)),"",VLOOKUP(B18,data!$A$3:$AT$17,11,FALSE))</f>
        <v/>
      </c>
      <c r="H18" s="458" t="str">
        <f>IF(ISERROR(VLOOKUP(B18,入力シート!$A$7:$N$21,2,FALSE)),"",VLOOKUP(B18,入力シート!$A$7:$N$21,8,FALSE))</f>
        <v/>
      </c>
      <c r="I18" s="459" t="str">
        <f>IF(ISERROR(VLOOKUP(B18,data!$A$3:$AT$17,2,FALSE)),"",VLOOKUP(B18,data!$A$3:$AT$17,12,FALSE))</f>
        <v/>
      </c>
      <c r="J18" s="460" t="str">
        <f>IF(ISERROR(VLOOKUP(B18,data!$A$3:$AT$17,2,FALSE)),"",VLOOKUP(B18,data!$A$3:$AT$17,22,FALSE))</f>
        <v/>
      </c>
      <c r="K18" s="461"/>
      <c r="L18" s="462" t="str">
        <f>IF(ISERROR(VLOOKUP(B18,data!$A$3:$AT$17,2,FALSE)),"",VLOOKUP(B18,data!$A$3:$AT$17,27,FALSE))</f>
        <v/>
      </c>
      <c r="M18" s="461"/>
      <c r="N18" s="463"/>
      <c r="O18" s="464"/>
      <c r="P18" s="465"/>
      <c r="Q18" s="466"/>
      <c r="R18" s="463"/>
      <c r="S18" s="467"/>
    </row>
    <row r="19" spans="1:19" ht="16.5" customHeight="1">
      <c r="A19" s="84"/>
      <c r="B19" s="103">
        <v>3</v>
      </c>
      <c r="C19" s="453" t="str">
        <f>IF(ISERROR(VLOOKUP(B19,data!$A$3:$AT$17,2,FALSE)),"",VLOOKUP(B19,data!$A$3:$AT$17,2,FALSE))</f>
        <v/>
      </c>
      <c r="D19" s="454" t="str">
        <f>IF(ISERROR(VLOOKUP(B19,data!$A$3:$AT$17,2,FALSE)),"",VLOOKUP(B19,data!$A$3:$AT$17,46,FALSE))</f>
        <v/>
      </c>
      <c r="E19" s="455"/>
      <c r="F19" s="456"/>
      <c r="G19" s="468" t="str">
        <f>IF(ISERROR(VLOOKUP(B19,data!$A$3:$AT$17,2,FALSE)),"",VLOOKUP(B19,data!$A$3:$AT$17,11,FALSE))</f>
        <v/>
      </c>
      <c r="H19" s="458" t="str">
        <f>IF(ISERROR(VLOOKUP(B19,入力シート!$A$7:$N$21,2,FALSE)),"",VLOOKUP(B19,入力シート!$A$7:$N$21,8,FALSE))</f>
        <v/>
      </c>
      <c r="I19" s="459" t="str">
        <f>IF(ISERROR(VLOOKUP(B19,data!$A$3:$AT$17,2,FALSE)),"",VLOOKUP(B19,data!$A$3:$AT$17,12,FALSE))</f>
        <v/>
      </c>
      <c r="J19" s="460" t="str">
        <f>IF(ISERROR(VLOOKUP(B19,data!$A$3:$AT$17,2,FALSE)),"",VLOOKUP(B19,data!$A$3:$AT$17,22,FALSE))</f>
        <v/>
      </c>
      <c r="K19" s="461"/>
      <c r="L19" s="462" t="str">
        <f>IF(ISERROR(VLOOKUP(B19,data!$A$3:$AT$17,2,FALSE)),"",VLOOKUP(B19,data!$A$3:$AT$17,27,FALSE))</f>
        <v/>
      </c>
      <c r="M19" s="461"/>
      <c r="N19" s="463"/>
      <c r="O19" s="464"/>
      <c r="P19" s="465"/>
      <c r="Q19" s="466"/>
      <c r="R19" s="463"/>
      <c r="S19" s="467"/>
    </row>
    <row r="20" spans="1:19" ht="16.5" customHeight="1">
      <c r="A20" s="84"/>
      <c r="B20" s="103">
        <v>4</v>
      </c>
      <c r="C20" s="453" t="str">
        <f>IF(ISERROR(VLOOKUP(B20,data!$A$3:$AT$17,2,FALSE)),"",VLOOKUP(B20,data!$A$3:$AT$17,2,FALSE))</f>
        <v/>
      </c>
      <c r="D20" s="454" t="str">
        <f>IF(ISERROR(VLOOKUP(B20,data!$A$3:$AT$17,2,FALSE)),"",VLOOKUP(B20,data!$A$3:$AT$17,46,FALSE))</f>
        <v/>
      </c>
      <c r="E20" s="455"/>
      <c r="F20" s="456"/>
      <c r="G20" s="457" t="str">
        <f>IF(ISERROR(VLOOKUP(B20,data!$A$3:$AT$17,2,FALSE)),"",VLOOKUP(B20,data!$A$3:$AT$17,11,FALSE))</f>
        <v/>
      </c>
      <c r="H20" s="458" t="str">
        <f>IF(ISERROR(VLOOKUP(B20,入力シート!$A$7:$N$21,2,FALSE)),"",VLOOKUP(B20,入力シート!$A$7:$N$21,8,FALSE))</f>
        <v/>
      </c>
      <c r="I20" s="459" t="str">
        <f>IF(ISERROR(VLOOKUP(B20,data!$A$3:$AT$17,2,FALSE)),"",VLOOKUP(B20,data!$A$3:$AT$17,12,FALSE))</f>
        <v/>
      </c>
      <c r="J20" s="460" t="str">
        <f>IF(ISERROR(VLOOKUP(B20,data!$A$3:$AT$17,2,FALSE)),"",VLOOKUP(B20,data!$A$3:$AT$17,22,FALSE))</f>
        <v/>
      </c>
      <c r="K20" s="461"/>
      <c r="L20" s="462" t="str">
        <f>IF(ISERROR(VLOOKUP(B20,data!$A$3:$AT$17,2,FALSE)),"",VLOOKUP(B20,data!$A$3:$AT$17,27,FALSE))</f>
        <v/>
      </c>
      <c r="M20" s="461"/>
      <c r="N20" s="463"/>
      <c r="O20" s="464"/>
      <c r="P20" s="465"/>
      <c r="Q20" s="466"/>
      <c r="R20" s="463"/>
      <c r="S20" s="467"/>
    </row>
    <row r="21" spans="1:19" ht="16.5" customHeight="1">
      <c r="A21" s="84"/>
      <c r="B21" s="104">
        <v>5</v>
      </c>
      <c r="C21" s="469" t="str">
        <f>IF(ISERROR(VLOOKUP(B21,data!$A$3:$AT$17,2,FALSE)),"",VLOOKUP(B21,data!$A$3:$AT$17,2,FALSE))</f>
        <v/>
      </c>
      <c r="D21" s="470" t="str">
        <f>IF(ISERROR(VLOOKUP(B21,data!$A$3:$AT$17,2,FALSE)),"",VLOOKUP(B21,data!$A$3:$AT$17,46,FALSE))</f>
        <v/>
      </c>
      <c r="E21" s="471"/>
      <c r="F21" s="472"/>
      <c r="G21" s="473" t="str">
        <f>IF(ISERROR(VLOOKUP(B21,data!$A$3:$AT$17,2,FALSE)),"",VLOOKUP(B21,data!$A$3:$AT$17,11,FALSE))</f>
        <v/>
      </c>
      <c r="H21" s="474" t="str">
        <f>IF(ISERROR(VLOOKUP(B21,入力シート!$A$7:$N$21,2,FALSE)),"",VLOOKUP(B21,入力シート!$A$7:$N$21,8,FALSE))</f>
        <v/>
      </c>
      <c r="I21" s="459" t="str">
        <f>IF(ISERROR(VLOOKUP(B21,data!$A$3:$AT$17,2,FALSE)),"",VLOOKUP(B21,data!$A$3:$AT$17,12,FALSE))</f>
        <v/>
      </c>
      <c r="J21" s="475" t="str">
        <f>IF(ISERROR(VLOOKUP(B21,data!$A$3:$AT$17,2,FALSE)),"",VLOOKUP(B21,data!$A$3:$AT$17,22,FALSE))</f>
        <v/>
      </c>
      <c r="K21" s="476"/>
      <c r="L21" s="477" t="str">
        <f>IF(ISERROR(VLOOKUP(B21,data!$A$3:$AT$17,2,FALSE)),"",VLOOKUP(B21,data!$A$3:$AT$17,27,FALSE))</f>
        <v/>
      </c>
      <c r="M21" s="476"/>
      <c r="N21" s="478"/>
      <c r="O21" s="479"/>
      <c r="P21" s="480"/>
      <c r="Q21" s="481"/>
      <c r="R21" s="478"/>
      <c r="S21" s="482"/>
    </row>
    <row r="22" spans="1:19" ht="16.5" customHeight="1">
      <c r="A22" s="84"/>
      <c r="B22" s="105">
        <v>6</v>
      </c>
      <c r="C22" s="483" t="str">
        <f>IF(ISERROR(VLOOKUP(B22,data!$A$3:$AT$17,2,FALSE)),"",VLOOKUP(B22,data!$A$3:$AT$17,2,FALSE))</f>
        <v/>
      </c>
      <c r="D22" s="484" t="str">
        <f>IF(ISERROR(VLOOKUP(B22,data!$A$3:$AT$17,2,FALSE)),"",VLOOKUP(B22,data!$A$3:$AT$17,46,FALSE))</f>
        <v/>
      </c>
      <c r="E22" s="485"/>
      <c r="F22" s="486"/>
      <c r="G22" s="487" t="str">
        <f>IF(ISERROR(VLOOKUP(B22,data!$A$3:$AT$17,2,FALSE)),"",VLOOKUP(B22,data!$A$3:$AT$17,11,FALSE))</f>
        <v/>
      </c>
      <c r="H22" s="488" t="str">
        <f>IF(ISERROR(VLOOKUP(B22,入力シート!$A$7:$N$21,2,FALSE)),"",VLOOKUP(B22,入力シート!$A$7:$N$21,8,FALSE))</f>
        <v/>
      </c>
      <c r="I22" s="489" t="str">
        <f>IF(ISERROR(VLOOKUP(B22,data!$A$3:$AT$17,2,FALSE)),"",VLOOKUP(B22,data!$A$3:$AT$17,12,FALSE))</f>
        <v/>
      </c>
      <c r="J22" s="490" t="str">
        <f>IF(ISERROR(VLOOKUP(B22,data!$A$3:$AT$17,2,FALSE)),"",VLOOKUP(B22,data!$A$3:$AT$17,22,FALSE))</f>
        <v/>
      </c>
      <c r="K22" s="491"/>
      <c r="L22" s="492" t="str">
        <f>IF(ISERROR(VLOOKUP(B22,data!$A$3:$AT$17,2,FALSE)),"",VLOOKUP(B22,data!$A$3:$AT$17,27,FALSE))</f>
        <v/>
      </c>
      <c r="M22" s="491"/>
      <c r="N22" s="493"/>
      <c r="O22" s="494"/>
      <c r="P22" s="495"/>
      <c r="Q22" s="496"/>
      <c r="R22" s="493"/>
      <c r="S22" s="497"/>
    </row>
    <row r="23" spans="1:19" ht="16.5" customHeight="1">
      <c r="A23" s="84"/>
      <c r="B23" s="103">
        <v>7</v>
      </c>
      <c r="C23" s="453" t="str">
        <f>IF(ISERROR(VLOOKUP(B23,data!$A$3:$AT$17,2,FALSE)),"",VLOOKUP(B23,data!$A$3:$AT$17,2,FALSE))</f>
        <v/>
      </c>
      <c r="D23" s="454" t="str">
        <f>IF(ISERROR(VLOOKUP(B23,data!$A$3:$AT$17,2,FALSE)),"",VLOOKUP(B23,data!$A$3:$AT$17,46,FALSE))</f>
        <v/>
      </c>
      <c r="E23" s="455"/>
      <c r="F23" s="456"/>
      <c r="G23" s="468" t="str">
        <f>IF(ISERROR(VLOOKUP(B23,data!$A$3:$AT$17,2,FALSE)),"",VLOOKUP(B23,data!$A$3:$AT$17,11,FALSE))</f>
        <v/>
      </c>
      <c r="H23" s="458" t="str">
        <f>IF(ISERROR(VLOOKUP(B23,入力シート!$A$7:$N$21,2,FALSE)),"",VLOOKUP(B23,入力シート!$A$7:$N$21,8,FALSE))</f>
        <v/>
      </c>
      <c r="I23" s="459" t="str">
        <f>IF(ISERROR(VLOOKUP(B23,data!$A$3:$AT$17,2,FALSE)),"",VLOOKUP(B23,data!$A$3:$AT$17,12,FALSE))</f>
        <v/>
      </c>
      <c r="J23" s="460" t="str">
        <f>IF(ISERROR(VLOOKUP(B23,data!$A$3:$AT$17,2,FALSE)),"",VLOOKUP(B23,data!$A$3:$AT$17,22,FALSE))</f>
        <v/>
      </c>
      <c r="K23" s="461"/>
      <c r="L23" s="462" t="str">
        <f>IF(ISERROR(VLOOKUP(B23,data!$A$3:$AT$17,2,FALSE)),"",VLOOKUP(B23,data!$A$3:$AT$17,27,FALSE))</f>
        <v/>
      </c>
      <c r="M23" s="461"/>
      <c r="N23" s="463"/>
      <c r="O23" s="464"/>
      <c r="P23" s="465"/>
      <c r="Q23" s="466"/>
      <c r="R23" s="463"/>
      <c r="S23" s="467"/>
    </row>
    <row r="24" spans="1:19" ht="16.5" customHeight="1">
      <c r="A24" s="84"/>
      <c r="B24" s="103">
        <v>8</v>
      </c>
      <c r="C24" s="453" t="str">
        <f>IF(ISERROR(VLOOKUP(B24,data!$A$3:$AT$17,2,FALSE)),"",VLOOKUP(B24,data!$A$3:$AT$17,2,FALSE))</f>
        <v/>
      </c>
      <c r="D24" s="454" t="str">
        <f>IF(ISERROR(VLOOKUP(B24,data!$A$3:$AT$17,2,FALSE)),"",VLOOKUP(B24,data!$A$3:$AT$17,46,FALSE))</f>
        <v/>
      </c>
      <c r="E24" s="455"/>
      <c r="F24" s="456"/>
      <c r="G24" s="457" t="str">
        <f>IF(ISERROR(VLOOKUP(B24,data!$A$3:$AT$17,2,FALSE)),"",VLOOKUP(B24,data!$A$3:$AT$17,11,FALSE))</f>
        <v/>
      </c>
      <c r="H24" s="458" t="str">
        <f>IF(ISERROR(VLOOKUP(B24,入力シート!$A$7:$N$21,2,FALSE)),"",VLOOKUP(B24,入力シート!$A$7:$N$21,8,FALSE))</f>
        <v/>
      </c>
      <c r="I24" s="459" t="str">
        <f>IF(ISERROR(VLOOKUP(B24,data!$A$3:$AT$17,2,FALSE)),"",VLOOKUP(B24,data!$A$3:$AT$17,12,FALSE))</f>
        <v/>
      </c>
      <c r="J24" s="460" t="str">
        <f>IF(ISERROR(VLOOKUP(B24,data!$A$3:$AT$17,2,FALSE)),"",VLOOKUP(B24,data!$A$3:$AT$17,22,FALSE))</f>
        <v/>
      </c>
      <c r="K24" s="461"/>
      <c r="L24" s="462" t="str">
        <f>IF(ISERROR(VLOOKUP(B24,data!$A$3:$AT$17,2,FALSE)),"",VLOOKUP(B24,data!$A$3:$AT$17,27,FALSE))</f>
        <v/>
      </c>
      <c r="M24" s="461"/>
      <c r="N24" s="463"/>
      <c r="O24" s="464"/>
      <c r="P24" s="465"/>
      <c r="Q24" s="466"/>
      <c r="R24" s="463"/>
      <c r="S24" s="467"/>
    </row>
    <row r="25" spans="1:19" ht="16.5" customHeight="1">
      <c r="A25" s="84"/>
      <c r="B25" s="103">
        <v>9</v>
      </c>
      <c r="C25" s="453" t="str">
        <f>IF(ISERROR(VLOOKUP(B25,data!$A$3:$AT$17,2,FALSE)),"",VLOOKUP(B25,data!$A$3:$AT$17,2,FALSE))</f>
        <v/>
      </c>
      <c r="D25" s="454" t="str">
        <f>IF(ISERROR(VLOOKUP(B25,data!$A$3:$AT$17,2,FALSE)),"",VLOOKUP(B25,data!$A$3:$AT$17,46,FALSE))</f>
        <v/>
      </c>
      <c r="E25" s="455"/>
      <c r="F25" s="456"/>
      <c r="G25" s="468" t="str">
        <f>IF(ISERROR(VLOOKUP(B25,data!$A$3:$AT$17,2,FALSE)),"",VLOOKUP(B25,data!$A$3:$AT$17,11,FALSE))</f>
        <v/>
      </c>
      <c r="H25" s="458" t="str">
        <f>IF(ISERROR(VLOOKUP(B25,入力シート!$A$7:$N$21,2,FALSE)),"",VLOOKUP(B25,入力シート!$A$7:$N$21,8,FALSE))</f>
        <v/>
      </c>
      <c r="I25" s="459" t="str">
        <f>IF(ISERROR(VLOOKUP(B25,data!$A$3:$AT$17,2,FALSE)),"",VLOOKUP(B25,data!$A$3:$AT$17,12,FALSE))</f>
        <v/>
      </c>
      <c r="J25" s="460" t="str">
        <f>IF(ISERROR(VLOOKUP(B25,data!$A$3:$AT$17,2,FALSE)),"",VLOOKUP(B25,data!$A$3:$AT$17,22,FALSE))</f>
        <v/>
      </c>
      <c r="K25" s="461"/>
      <c r="L25" s="462" t="str">
        <f>IF(ISERROR(VLOOKUP(B25,data!$A$3:$AT$17,2,FALSE)),"",VLOOKUP(B25,data!$A$3:$AT$17,27,FALSE))</f>
        <v/>
      </c>
      <c r="M25" s="461"/>
      <c r="N25" s="463"/>
      <c r="O25" s="464"/>
      <c r="P25" s="465"/>
      <c r="Q25" s="466"/>
      <c r="R25" s="463"/>
      <c r="S25" s="467"/>
    </row>
    <row r="26" spans="1:19" ht="16.5" customHeight="1">
      <c r="A26" s="84"/>
      <c r="B26" s="106">
        <v>10</v>
      </c>
      <c r="C26" s="498" t="str">
        <f>IF(ISERROR(VLOOKUP(B26,data!$A$3:$AT$17,2,FALSE)),"",VLOOKUP(B26,data!$A$3:$AT$17,2,FALSE))</f>
        <v/>
      </c>
      <c r="D26" s="470" t="str">
        <f>IF(ISERROR(VLOOKUP(B26,data!$A$3:$AT$17,2,FALSE)),"",VLOOKUP(B26,data!$A$3:$AT$17,46,FALSE))</f>
        <v/>
      </c>
      <c r="E26" s="471"/>
      <c r="F26" s="472"/>
      <c r="G26" s="499" t="str">
        <f>IF(ISERROR(VLOOKUP(B26,data!$A$3:$AT$17,2,FALSE)),"",VLOOKUP(B26,data!$A$3:$AT$17,11,FALSE))</f>
        <v/>
      </c>
      <c r="H26" s="500" t="str">
        <f>IF(ISERROR(VLOOKUP(B26,入力シート!$A$7:$N$21,2,FALSE)),"",VLOOKUP(B26,入力シート!$A$7:$N$21,8,FALSE))</f>
        <v/>
      </c>
      <c r="I26" s="501" t="str">
        <f>IF(ISERROR(VLOOKUP(B26,data!$A$3:$AT$17,2,FALSE)),"",VLOOKUP(B26,data!$A$3:$AT$17,12,FALSE))</f>
        <v/>
      </c>
      <c r="J26" s="475" t="str">
        <f>IF(ISERROR(VLOOKUP(B26,data!$A$3:$AT$17,2,FALSE)),"",VLOOKUP(B26,data!$A$3:$AT$17,22,FALSE))</f>
        <v/>
      </c>
      <c r="K26" s="476"/>
      <c r="L26" s="477" t="str">
        <f>IF(ISERROR(VLOOKUP(B26,data!$A$3:$AT$17,2,FALSE)),"",VLOOKUP(B26,data!$A$3:$AT$17,27,FALSE))</f>
        <v/>
      </c>
      <c r="M26" s="476"/>
      <c r="N26" s="478"/>
      <c r="O26" s="479"/>
      <c r="P26" s="480"/>
      <c r="Q26" s="481"/>
      <c r="R26" s="478"/>
      <c r="S26" s="482"/>
    </row>
    <row r="27" spans="1:19" ht="16.5" customHeight="1">
      <c r="A27" s="84"/>
      <c r="B27" s="105">
        <v>11</v>
      </c>
      <c r="C27" s="483" t="str">
        <f>IF(ISERROR(VLOOKUP(B27,data!$A$3:$AT$17,2,FALSE)),"",VLOOKUP(B27,data!$A$3:$AT$17,2,FALSE))</f>
        <v/>
      </c>
      <c r="D27" s="484" t="str">
        <f>IF(ISERROR(VLOOKUP(B27,data!$A$3:$AT$17,2,FALSE)),"",VLOOKUP(B27,data!$A$3:$AT$17,46,FALSE))</f>
        <v/>
      </c>
      <c r="E27" s="485"/>
      <c r="F27" s="486"/>
      <c r="G27" s="487" t="str">
        <f>IF(ISERROR(VLOOKUP(B27,data!$A$3:$AT$17,2,FALSE)),"",VLOOKUP(B27,data!$A$3:$AT$17,11,FALSE))</f>
        <v/>
      </c>
      <c r="H27" s="488" t="str">
        <f>IF(ISERROR(VLOOKUP(B27,入力シート!$A$7:$N$21,2,FALSE)),"",VLOOKUP(B27,入力シート!$A$7:$N$21,8,FALSE))</f>
        <v/>
      </c>
      <c r="I27" s="489" t="str">
        <f>IF(ISERROR(VLOOKUP(B27,data!$A$3:$AT$17,2,FALSE)),"",VLOOKUP(B27,data!$A$3:$AT$17,12,FALSE))</f>
        <v/>
      </c>
      <c r="J27" s="490" t="str">
        <f>IF(ISERROR(VLOOKUP(B27,data!$A$3:$AT$17,2,FALSE)),"",VLOOKUP(B27,data!$A$3:$AT$17,22,FALSE))</f>
        <v/>
      </c>
      <c r="K27" s="491"/>
      <c r="L27" s="492" t="str">
        <f>IF(ISERROR(VLOOKUP(B27,data!$A$3:$AT$17,2,FALSE)),"",VLOOKUP(B27,data!$A$3:$AT$17,27,FALSE))</f>
        <v/>
      </c>
      <c r="M27" s="491"/>
      <c r="N27" s="493"/>
      <c r="O27" s="494"/>
      <c r="P27" s="495"/>
      <c r="Q27" s="496"/>
      <c r="R27" s="493"/>
      <c r="S27" s="497"/>
    </row>
    <row r="28" spans="1:19" ht="16.5" customHeight="1">
      <c r="A28" s="84"/>
      <c r="B28" s="103">
        <v>12</v>
      </c>
      <c r="C28" s="453" t="str">
        <f>IF(ISERROR(VLOOKUP(B28,data!$A$3:$AT$17,2,FALSE)),"",VLOOKUP(B28,data!$A$3:$AT$17,2,FALSE))</f>
        <v/>
      </c>
      <c r="D28" s="454" t="str">
        <f>IF(ISERROR(VLOOKUP(B28,data!$A$3:$AT$17,2,FALSE)),"",VLOOKUP(B28,data!$A$3:$AT$17,46,FALSE))</f>
        <v/>
      </c>
      <c r="E28" s="455"/>
      <c r="F28" s="456"/>
      <c r="G28" s="468" t="str">
        <f>IF(ISERROR(VLOOKUP(B28,data!$A$3:$AT$17,2,FALSE)),"",VLOOKUP(B28,data!$A$3:$AT$17,11,FALSE))</f>
        <v/>
      </c>
      <c r="H28" s="458" t="str">
        <f>IF(ISERROR(VLOOKUP(B28,入力シート!$A$7:$N$21,2,FALSE)),"",VLOOKUP(B28,入力シート!$A$7:$N$21,8,FALSE))</f>
        <v/>
      </c>
      <c r="I28" s="459" t="str">
        <f>IF(ISERROR(VLOOKUP(B28,data!$A$3:$AT$17,2,FALSE)),"",VLOOKUP(B28,data!$A$3:$AT$17,12,FALSE))</f>
        <v/>
      </c>
      <c r="J28" s="460" t="str">
        <f>IF(ISERROR(VLOOKUP(B28,data!$A$3:$AT$17,2,FALSE)),"",VLOOKUP(B28,data!$A$3:$AT$17,22,FALSE))</f>
        <v/>
      </c>
      <c r="K28" s="461"/>
      <c r="L28" s="462" t="str">
        <f>IF(ISERROR(VLOOKUP(B28,data!$A$3:$AT$17,2,FALSE)),"",VLOOKUP(B28,data!$A$3:$AT$17,27,FALSE))</f>
        <v/>
      </c>
      <c r="M28" s="461"/>
      <c r="N28" s="463"/>
      <c r="O28" s="464"/>
      <c r="P28" s="465"/>
      <c r="Q28" s="466"/>
      <c r="R28" s="463"/>
      <c r="S28" s="467"/>
    </row>
    <row r="29" spans="1:19" ht="16.5" customHeight="1">
      <c r="A29" s="84"/>
      <c r="B29" s="103">
        <v>13</v>
      </c>
      <c r="C29" s="453" t="str">
        <f>IF(ISERROR(VLOOKUP(B29,data!$A$3:$AT$17,2,FALSE)),"",VLOOKUP(B29,data!$A$3:$AT$17,2,FALSE))</f>
        <v/>
      </c>
      <c r="D29" s="454" t="str">
        <f>IF(ISERROR(VLOOKUP(B29,data!$A$3:$AT$17,2,FALSE)),"",VLOOKUP(B29,data!$A$3:$AT$17,46,FALSE))</f>
        <v/>
      </c>
      <c r="E29" s="455"/>
      <c r="F29" s="456"/>
      <c r="G29" s="457" t="str">
        <f>IF(ISERROR(VLOOKUP(B29,data!$A$3:$AT$17,2,FALSE)),"",VLOOKUP(B29,data!$A$3:$AT$17,11,FALSE))</f>
        <v/>
      </c>
      <c r="H29" s="458" t="str">
        <f>IF(ISERROR(VLOOKUP(B29,入力シート!$A$7:$N$21,2,FALSE)),"",VLOOKUP(B29,入力シート!$A$7:$N$21,8,FALSE))</f>
        <v/>
      </c>
      <c r="I29" s="459" t="str">
        <f>IF(ISERROR(VLOOKUP(B29,data!$A$3:$AT$17,2,FALSE)),"",VLOOKUP(B29,data!$A$3:$AT$17,12,FALSE))</f>
        <v/>
      </c>
      <c r="J29" s="460" t="str">
        <f>IF(ISERROR(VLOOKUP(B29,data!$A$3:$AT$17,2,FALSE)),"",VLOOKUP(B29,data!$A$3:$AT$17,22,FALSE))</f>
        <v/>
      </c>
      <c r="K29" s="461"/>
      <c r="L29" s="462" t="str">
        <f>IF(ISERROR(VLOOKUP(B29,data!$A$3:$AT$17,2,FALSE)),"",VLOOKUP(B29,data!$A$3:$AT$17,27,FALSE))</f>
        <v/>
      </c>
      <c r="M29" s="461"/>
      <c r="N29" s="463"/>
      <c r="O29" s="464"/>
      <c r="P29" s="465"/>
      <c r="Q29" s="466"/>
      <c r="R29" s="463"/>
      <c r="S29" s="467"/>
    </row>
    <row r="30" spans="1:19" ht="16.5" customHeight="1">
      <c r="A30" s="84"/>
      <c r="B30" s="103">
        <v>14</v>
      </c>
      <c r="C30" s="453" t="str">
        <f>IF(ISERROR(VLOOKUP(B30,data!$A$3:$AT$17,2,FALSE)),"",VLOOKUP(B30,data!$A$3:$AT$17,2,FALSE))</f>
        <v/>
      </c>
      <c r="D30" s="454" t="str">
        <f>IF(ISERROR(VLOOKUP(B30,data!$A$3:$AT$17,2,FALSE)),"",VLOOKUP(B30,data!$A$3:$AT$17,46,FALSE))</f>
        <v/>
      </c>
      <c r="E30" s="455"/>
      <c r="F30" s="456"/>
      <c r="G30" s="468" t="str">
        <f>IF(ISERROR(VLOOKUP(B30,data!$A$3:$AT$17,2,FALSE)),"",VLOOKUP(B30,data!$A$3:$AT$17,11,FALSE))</f>
        <v/>
      </c>
      <c r="H30" s="458" t="str">
        <f>IF(ISERROR(VLOOKUP(B30,入力シート!$A$7:$N$21,2,FALSE)),"",VLOOKUP(B30,入力シート!$A$7:$N$21,8,FALSE))</f>
        <v/>
      </c>
      <c r="I30" s="459" t="str">
        <f>IF(ISERROR(VLOOKUP(B30,data!$A$3:$AT$17,2,FALSE)),"",VLOOKUP(B30,data!$A$3:$AT$17,12,FALSE))</f>
        <v/>
      </c>
      <c r="J30" s="460" t="str">
        <f>IF(ISERROR(VLOOKUP(B30,data!$A$3:$AT$17,2,FALSE)),"",VLOOKUP(B30,data!$A$3:$AT$17,22,FALSE))</f>
        <v/>
      </c>
      <c r="K30" s="461"/>
      <c r="L30" s="462" t="str">
        <f>IF(ISERROR(VLOOKUP(B30,data!$A$3:$AT$17,2,FALSE)),"",VLOOKUP(B30,data!$A$3:$AT$17,27,FALSE))</f>
        <v/>
      </c>
      <c r="M30" s="461"/>
      <c r="N30" s="463"/>
      <c r="O30" s="464"/>
      <c r="P30" s="465"/>
      <c r="Q30" s="466"/>
      <c r="R30" s="463"/>
      <c r="S30" s="467"/>
    </row>
    <row r="31" spans="1:19" ht="16.5" customHeight="1">
      <c r="A31" s="84"/>
      <c r="B31" s="106">
        <v>15</v>
      </c>
      <c r="C31" s="498" t="str">
        <f>IF(ISERROR(VLOOKUP(B31,data!$A$3:$AT$17,2,FALSE)),"",VLOOKUP(B31,data!$A$3:$AT$17,2,FALSE))</f>
        <v/>
      </c>
      <c r="D31" s="470" t="str">
        <f>IF(ISERROR(VLOOKUP(B31,data!$A$3:$AT$17,2,FALSE)),"",VLOOKUP(B31,data!$A$3:$AT$17,46,FALSE))</f>
        <v/>
      </c>
      <c r="E31" s="471"/>
      <c r="F31" s="472"/>
      <c r="G31" s="499" t="str">
        <f>IF(ISERROR(VLOOKUP(B31,data!$A$3:$AT$17,2,FALSE)),"",VLOOKUP(B31,data!$A$3:$AT$17,11,FALSE))</f>
        <v/>
      </c>
      <c r="H31" s="500" t="str">
        <f>IF(ISERROR(VLOOKUP(B31,入力シート!$A$7:$N$21,2,FALSE)),"",VLOOKUP(B31,入力シート!$A$7:$N$21,8,FALSE))</f>
        <v/>
      </c>
      <c r="I31" s="501" t="str">
        <f>IF(ISERROR(VLOOKUP(B31,data!$A$3:$AT$17,2,FALSE)),"",VLOOKUP(B31,data!$A$3:$AT$17,12,FALSE))</f>
        <v/>
      </c>
      <c r="J31" s="475" t="str">
        <f>IF(ISERROR(VLOOKUP(B31,data!$A$3:$AT$17,2,FALSE)),"",VLOOKUP(B31,data!$A$3:$AT$17,22,FALSE))</f>
        <v/>
      </c>
      <c r="K31" s="476"/>
      <c r="L31" s="477" t="str">
        <f>IF(ISERROR(VLOOKUP(B31,data!$A$3:$AT$17,2,FALSE)),"",VLOOKUP(B31,data!$A$3:$AT$17,27,FALSE))</f>
        <v/>
      </c>
      <c r="M31" s="476"/>
      <c r="N31" s="478"/>
      <c r="O31" s="479"/>
      <c r="P31" s="480"/>
      <c r="Q31" s="481"/>
      <c r="R31" s="478"/>
      <c r="S31" s="482"/>
    </row>
    <row r="32" spans="1:19" ht="16.5" customHeight="1">
      <c r="A32" s="84"/>
      <c r="B32" s="433">
        <v>16</v>
      </c>
      <c r="C32" s="502" t="str">
        <f>IF(ISERROR(VLOOKUP(B32,data!$A$3:$AT$12,2,FALSE)),"",VLOOKUP(B32,data!$A$3:$AT$12,2,FALSE))</f>
        <v/>
      </c>
      <c r="D32" s="503" t="str">
        <f>IF(ISERROR(VLOOKUP(B32,data!$A$3:$AT$12,2,FALSE)),"",VLOOKUP(B32,data!$A$3:$AT$12,46,FALSE))</f>
        <v/>
      </c>
      <c r="E32" s="504"/>
      <c r="F32" s="505"/>
      <c r="G32" s="506" t="str">
        <f>IF(ISERROR(VLOOKUP(B32,data!$A$3:$AT$12,2,FALSE)),"",VLOOKUP(B32,data!$A$3:$AT$12,11,FALSE))</f>
        <v/>
      </c>
      <c r="H32" s="507" t="str">
        <f>IF(ISERROR(VLOOKUP(B32,入力シート!$A$7:$N$16,2,FALSE)),"",VLOOKUP(B32,入力シート!$A$7:$N$16,7,FALSE))</f>
        <v/>
      </c>
      <c r="I32" s="508" t="str">
        <f>IF(ISERROR(VLOOKUP(B32,data!$A$3:$AT$12,2,FALSE)),"",VLOOKUP(B32,data!$A$3:$AT$12,12,FALSE))</f>
        <v/>
      </c>
      <c r="J32" s="509" t="str">
        <f>IF(ISERROR(VLOOKUP(B32,data!$A$3:$AT$12,2,FALSE)),"",VLOOKUP(B32,data!$A$3:$AT$12,22,FALSE))</f>
        <v/>
      </c>
      <c r="K32" s="510"/>
      <c r="L32" s="511" t="str">
        <f>IF(ISERROR(VLOOKUP(B32,data!$A$3:$AT$12,2,FALSE)),"",VLOOKUP(B32,data!$A$3:$AT$12,27,FALSE))</f>
        <v/>
      </c>
      <c r="M32" s="512"/>
      <c r="N32" s="493"/>
      <c r="O32" s="494"/>
      <c r="P32" s="495"/>
      <c r="Q32" s="496"/>
      <c r="R32" s="493"/>
      <c r="S32" s="497"/>
    </row>
    <row r="33" spans="1:19" ht="16.5" customHeight="1">
      <c r="A33" s="84"/>
      <c r="B33" s="434">
        <v>17</v>
      </c>
      <c r="C33" s="513" t="str">
        <f>IF(ISERROR(VLOOKUP(B33,data!$A$3:$AT$12,2,FALSE)),"",VLOOKUP(B33,data!$A$3:$AT$12,2,FALSE))</f>
        <v/>
      </c>
      <c r="D33" s="514" t="str">
        <f>IF(ISERROR(VLOOKUP(B33,data!$A$3:$AT$12,2,FALSE)),"",VLOOKUP(B33,data!$A$3:$AT$12,46,FALSE))</f>
        <v/>
      </c>
      <c r="E33" s="515"/>
      <c r="F33" s="516"/>
      <c r="G33" s="517" t="str">
        <f>IF(ISERROR(VLOOKUP(B33,data!$A$3:$AT$12,2,FALSE)),"",VLOOKUP(B33,data!$A$3:$AT$12,11,FALSE))</f>
        <v/>
      </c>
      <c r="H33" s="518" t="str">
        <f>IF(ISERROR(VLOOKUP(B33,入力シート!$A$7:$N$16,2,FALSE)),"",VLOOKUP(B33,入力シート!$A$7:$N$16,7,FALSE))</f>
        <v/>
      </c>
      <c r="I33" s="519" t="str">
        <f>IF(ISERROR(VLOOKUP(B33,data!$A$3:$AT$12,2,FALSE)),"",VLOOKUP(B33,data!$A$3:$AT$12,12,FALSE))</f>
        <v/>
      </c>
      <c r="J33" s="520" t="str">
        <f>IF(ISERROR(VLOOKUP(B33,data!$A$3:$AT$12,2,FALSE)),"",VLOOKUP(B33,data!$A$3:$AT$12,22,FALSE))</f>
        <v/>
      </c>
      <c r="K33" s="521"/>
      <c r="L33" s="522" t="str">
        <f>IF(ISERROR(VLOOKUP(B33,data!$A$3:$AT$12,2,FALSE)),"",VLOOKUP(B33,data!$A$3:$AT$12,27,FALSE))</f>
        <v/>
      </c>
      <c r="M33" s="523"/>
      <c r="N33" s="463"/>
      <c r="O33" s="464"/>
      <c r="P33" s="465"/>
      <c r="Q33" s="466"/>
      <c r="R33" s="463"/>
      <c r="S33" s="467"/>
    </row>
    <row r="34" spans="1:19" ht="16.5" customHeight="1">
      <c r="A34" s="84"/>
      <c r="B34" s="434">
        <v>18</v>
      </c>
      <c r="C34" s="513" t="str">
        <f>IF(ISERROR(VLOOKUP(B34,data!$A$3:$AT$12,2,FALSE)),"",VLOOKUP(B34,data!$A$3:$AT$12,2,FALSE))</f>
        <v/>
      </c>
      <c r="D34" s="514" t="str">
        <f>IF(ISERROR(VLOOKUP(B34,data!$A$3:$AT$12,2,FALSE)),"",VLOOKUP(B34,data!$A$3:$AT$12,46,FALSE))</f>
        <v/>
      </c>
      <c r="E34" s="515"/>
      <c r="F34" s="516"/>
      <c r="G34" s="524" t="str">
        <f>IF(ISERROR(VLOOKUP(B34,data!$A$3:$AT$12,2,FALSE)),"",VLOOKUP(B34,data!$A$3:$AT$12,11,FALSE))</f>
        <v/>
      </c>
      <c r="H34" s="518" t="str">
        <f>IF(ISERROR(VLOOKUP(B34,入力シート!$A$7:$N$16,2,FALSE)),"",VLOOKUP(B34,入力シート!$A$7:$N$16,7,FALSE))</f>
        <v/>
      </c>
      <c r="I34" s="519" t="str">
        <f>IF(ISERROR(VLOOKUP(B34,data!$A$3:$AT$12,2,FALSE)),"",VLOOKUP(B34,data!$A$3:$AT$12,12,FALSE))</f>
        <v/>
      </c>
      <c r="J34" s="520" t="str">
        <f>IF(ISERROR(VLOOKUP(B34,data!$A$3:$AT$12,2,FALSE)),"",VLOOKUP(B34,data!$A$3:$AT$12,22,FALSE))</f>
        <v/>
      </c>
      <c r="K34" s="521"/>
      <c r="L34" s="522" t="str">
        <f>IF(ISERROR(VLOOKUP(B34,data!$A$3:$AT$12,2,FALSE)),"",VLOOKUP(B34,data!$A$3:$AT$12,27,FALSE))</f>
        <v/>
      </c>
      <c r="M34" s="523"/>
      <c r="N34" s="463"/>
      <c r="O34" s="464"/>
      <c r="P34" s="465"/>
      <c r="Q34" s="466"/>
      <c r="R34" s="463"/>
      <c r="S34" s="467"/>
    </row>
    <row r="35" spans="1:19" ht="16.5" customHeight="1">
      <c r="A35" s="84"/>
      <c r="B35" s="434">
        <v>19</v>
      </c>
      <c r="C35" s="513" t="str">
        <f>IF(ISERROR(VLOOKUP(B35,data!$A$3:$AT$12,2,FALSE)),"",VLOOKUP(B35,data!$A$3:$AT$12,2,FALSE))</f>
        <v/>
      </c>
      <c r="D35" s="514" t="str">
        <f>IF(ISERROR(VLOOKUP(B35,data!$A$3:$AT$12,2,FALSE)),"",VLOOKUP(B35,data!$A$3:$AT$12,46,FALSE))</f>
        <v/>
      </c>
      <c r="E35" s="515"/>
      <c r="F35" s="516"/>
      <c r="G35" s="517" t="str">
        <f>IF(ISERROR(VLOOKUP(B35,data!$A$3:$AT$12,2,FALSE)),"",VLOOKUP(B35,data!$A$3:$AT$12,11,FALSE))</f>
        <v/>
      </c>
      <c r="H35" s="518" t="str">
        <f>IF(ISERROR(VLOOKUP(B35,入力シート!$A$7:$N$16,2,FALSE)),"",VLOOKUP(B35,入力シート!$A$7:$N$16,7,FALSE))</f>
        <v/>
      </c>
      <c r="I35" s="519" t="str">
        <f>IF(ISERROR(VLOOKUP(B35,data!$A$3:$AT$12,2,FALSE)),"",VLOOKUP(B35,data!$A$3:$AT$12,12,FALSE))</f>
        <v/>
      </c>
      <c r="J35" s="520" t="str">
        <f>IF(ISERROR(VLOOKUP(B35,data!$A$3:$AT$12,2,FALSE)),"",VLOOKUP(B35,data!$A$3:$AT$12,22,FALSE))</f>
        <v/>
      </c>
      <c r="K35" s="521"/>
      <c r="L35" s="522" t="str">
        <f>IF(ISERROR(VLOOKUP(B35,data!$A$3:$AT$12,2,FALSE)),"",VLOOKUP(B35,data!$A$3:$AT$12,27,FALSE))</f>
        <v/>
      </c>
      <c r="M35" s="523"/>
      <c r="N35" s="463"/>
      <c r="O35" s="464"/>
      <c r="P35" s="465"/>
      <c r="Q35" s="466"/>
      <c r="R35" s="463"/>
      <c r="S35" s="467"/>
    </row>
    <row r="36" spans="1:19" ht="16.5" customHeight="1">
      <c r="A36" s="84"/>
      <c r="B36" s="435">
        <v>20</v>
      </c>
      <c r="C36" s="525" t="str">
        <f>IF(ISERROR(VLOOKUP(B36,data!$A$3:$AT$12,2,FALSE)),"",VLOOKUP(B36,data!$A$3:$AT$12,2,FALSE))</f>
        <v/>
      </c>
      <c r="D36" s="526" t="str">
        <f>IF(ISERROR(VLOOKUP(B36,data!$A$3:$AT$12,2,FALSE)),"",VLOOKUP(B36,data!$A$3:$AT$12,46,FALSE))</f>
        <v/>
      </c>
      <c r="E36" s="527"/>
      <c r="F36" s="528"/>
      <c r="G36" s="529" t="str">
        <f>IF(ISERROR(VLOOKUP(B36,data!$A$3:$AT$12,2,FALSE)),"",VLOOKUP(B36,data!$A$3:$AT$12,11,FALSE))</f>
        <v/>
      </c>
      <c r="H36" s="530" t="str">
        <f>IF(ISERROR(VLOOKUP(B36,入力シート!$A$7:$N$16,2,FALSE)),"",VLOOKUP(B36,入力シート!$A$7:$N$16,7,FALSE))</f>
        <v/>
      </c>
      <c r="I36" s="531" t="str">
        <f>IF(ISERROR(VLOOKUP(B36,data!$A$3:$AT$12,2,FALSE)),"",VLOOKUP(B36,data!$A$3:$AT$12,12,FALSE))</f>
        <v/>
      </c>
      <c r="J36" s="532" t="str">
        <f>IF(ISERROR(VLOOKUP(B36,data!$A$3:$AT$12,2,FALSE)),"",VLOOKUP(B36,data!$A$3:$AT$12,22,FALSE))</f>
        <v/>
      </c>
      <c r="K36" s="533"/>
      <c r="L36" s="534" t="str">
        <f>IF(ISERROR(VLOOKUP(B36,data!$A$3:$AT$12,2,FALSE)),"",VLOOKUP(B36,data!$A$3:$AT$12,27,FALSE))</f>
        <v/>
      </c>
      <c r="M36" s="535"/>
      <c r="N36" s="478"/>
      <c r="O36" s="479"/>
      <c r="P36" s="480"/>
      <c r="Q36" s="481"/>
      <c r="R36" s="478"/>
      <c r="S36" s="482"/>
    </row>
    <row r="37" spans="1:19" ht="16.5" customHeight="1">
      <c r="A37" s="84"/>
      <c r="B37" s="433">
        <v>21</v>
      </c>
      <c r="C37" s="502" t="str">
        <f>IF(ISERROR(VLOOKUP(B37,data!$A$3:$AT$12,2,FALSE)),"",VLOOKUP(B37,data!$A$3:$AT$12,2,FALSE))</f>
        <v/>
      </c>
      <c r="D37" s="503" t="str">
        <f>IF(ISERROR(VLOOKUP(B37,data!$A$3:$AT$12,2,FALSE)),"",VLOOKUP(B37,data!$A$3:$AT$12,46,FALSE))</f>
        <v/>
      </c>
      <c r="E37" s="504"/>
      <c r="F37" s="505"/>
      <c r="G37" s="506" t="str">
        <f>IF(ISERROR(VLOOKUP(B37,data!$A$3:$AT$12,2,FALSE)),"",VLOOKUP(B37,data!$A$3:$AT$12,11,FALSE))</f>
        <v/>
      </c>
      <c r="H37" s="507" t="str">
        <f>IF(ISERROR(VLOOKUP(B37,入力シート!$A$7:$N$16,2,FALSE)),"",VLOOKUP(B37,入力シート!$A$7:$N$16,7,FALSE))</f>
        <v/>
      </c>
      <c r="I37" s="508" t="str">
        <f>IF(ISERROR(VLOOKUP(B37,data!$A$3:$AT$12,2,FALSE)),"",VLOOKUP(B37,data!$A$3:$AT$12,12,FALSE))</f>
        <v/>
      </c>
      <c r="J37" s="509" t="str">
        <f>IF(ISERROR(VLOOKUP(B37,data!$A$3:$AT$12,2,FALSE)),"",VLOOKUP(B37,data!$A$3:$AT$12,22,FALSE))</f>
        <v/>
      </c>
      <c r="K37" s="510"/>
      <c r="L37" s="511" t="str">
        <f>IF(ISERROR(VLOOKUP(B37,data!$A$3:$AT$12,2,FALSE)),"",VLOOKUP(B37,data!$A$3:$AT$12,27,FALSE))</f>
        <v/>
      </c>
      <c r="M37" s="512"/>
      <c r="N37" s="493"/>
      <c r="O37" s="494"/>
      <c r="P37" s="495"/>
      <c r="Q37" s="496"/>
      <c r="R37" s="493"/>
      <c r="S37" s="497"/>
    </row>
    <row r="38" spans="1:19" ht="16.5" customHeight="1">
      <c r="A38" s="84"/>
      <c r="B38" s="434">
        <v>22</v>
      </c>
      <c r="C38" s="513" t="str">
        <f>IF(ISERROR(VLOOKUP(B38,data!$A$3:$AT$12,2,FALSE)),"",VLOOKUP(B38,data!$A$3:$AT$12,2,FALSE))</f>
        <v/>
      </c>
      <c r="D38" s="514" t="str">
        <f>IF(ISERROR(VLOOKUP(B38,data!$A$3:$AT$12,2,FALSE)),"",VLOOKUP(B38,data!$A$3:$AT$12,46,FALSE))</f>
        <v/>
      </c>
      <c r="E38" s="515"/>
      <c r="F38" s="516"/>
      <c r="G38" s="517" t="str">
        <f>IF(ISERROR(VLOOKUP(B38,data!$A$3:$AT$12,2,FALSE)),"",VLOOKUP(B38,data!$A$3:$AT$12,11,FALSE))</f>
        <v/>
      </c>
      <c r="H38" s="518" t="str">
        <f>IF(ISERROR(VLOOKUP(B38,入力シート!$A$7:$N$16,2,FALSE)),"",VLOOKUP(B38,入力シート!$A$7:$N$16,7,FALSE))</f>
        <v/>
      </c>
      <c r="I38" s="519" t="str">
        <f>IF(ISERROR(VLOOKUP(B38,data!$A$3:$AT$12,2,FALSE)),"",VLOOKUP(B38,data!$A$3:$AT$12,12,FALSE))</f>
        <v/>
      </c>
      <c r="J38" s="520" t="str">
        <f>IF(ISERROR(VLOOKUP(B38,data!$A$3:$AT$12,2,FALSE)),"",VLOOKUP(B38,data!$A$3:$AT$12,22,FALSE))</f>
        <v/>
      </c>
      <c r="K38" s="521"/>
      <c r="L38" s="522" t="str">
        <f>IF(ISERROR(VLOOKUP(B38,data!$A$3:$AT$12,2,FALSE)),"",VLOOKUP(B38,data!$A$3:$AT$12,27,FALSE))</f>
        <v/>
      </c>
      <c r="M38" s="523"/>
      <c r="N38" s="463"/>
      <c r="O38" s="464"/>
      <c r="P38" s="465"/>
      <c r="Q38" s="466"/>
      <c r="R38" s="463"/>
      <c r="S38" s="467"/>
    </row>
    <row r="39" spans="1:19" ht="16.5" customHeight="1">
      <c r="A39" s="84"/>
      <c r="B39" s="434">
        <v>23</v>
      </c>
      <c r="C39" s="513" t="str">
        <f>IF(ISERROR(VLOOKUP(B39,data!$A$3:$AT$12,2,FALSE)),"",VLOOKUP(B39,data!$A$3:$AT$12,2,FALSE))</f>
        <v/>
      </c>
      <c r="D39" s="514" t="str">
        <f>IF(ISERROR(VLOOKUP(B39,data!$A$3:$AT$12,2,FALSE)),"",VLOOKUP(B39,data!$A$3:$AT$12,46,FALSE))</f>
        <v/>
      </c>
      <c r="E39" s="515"/>
      <c r="F39" s="516"/>
      <c r="G39" s="524" t="str">
        <f>IF(ISERROR(VLOOKUP(B39,data!$A$3:$AT$12,2,FALSE)),"",VLOOKUP(B39,data!$A$3:$AT$12,11,FALSE))</f>
        <v/>
      </c>
      <c r="H39" s="518" t="str">
        <f>IF(ISERROR(VLOOKUP(B39,入力シート!$A$7:$N$16,2,FALSE)),"",VLOOKUP(B39,入力シート!$A$7:$N$16,7,FALSE))</f>
        <v/>
      </c>
      <c r="I39" s="519" t="str">
        <f>IF(ISERROR(VLOOKUP(B39,data!$A$3:$AT$12,2,FALSE)),"",VLOOKUP(B39,data!$A$3:$AT$12,12,FALSE))</f>
        <v/>
      </c>
      <c r="J39" s="520" t="str">
        <f>IF(ISERROR(VLOOKUP(B39,data!$A$3:$AT$12,2,FALSE)),"",VLOOKUP(B39,data!$A$3:$AT$12,22,FALSE))</f>
        <v/>
      </c>
      <c r="K39" s="521"/>
      <c r="L39" s="522" t="str">
        <f>IF(ISERROR(VLOOKUP(B39,data!$A$3:$AT$12,2,FALSE)),"",VLOOKUP(B39,data!$A$3:$AT$12,27,FALSE))</f>
        <v/>
      </c>
      <c r="M39" s="523"/>
      <c r="N39" s="463"/>
      <c r="O39" s="464"/>
      <c r="P39" s="465"/>
      <c r="Q39" s="466"/>
      <c r="R39" s="463"/>
      <c r="S39" s="467"/>
    </row>
    <row r="40" spans="1:19" ht="16.5" customHeight="1">
      <c r="A40" s="84"/>
      <c r="B40" s="434">
        <v>24</v>
      </c>
      <c r="C40" s="513" t="str">
        <f>IF(ISERROR(VLOOKUP(B40,data!$A$3:$AT$12,2,FALSE)),"",VLOOKUP(B40,data!$A$3:$AT$12,2,FALSE))</f>
        <v/>
      </c>
      <c r="D40" s="514" t="str">
        <f>IF(ISERROR(VLOOKUP(B40,data!$A$3:$AT$12,2,FALSE)),"",VLOOKUP(B40,data!$A$3:$AT$12,46,FALSE))</f>
        <v/>
      </c>
      <c r="E40" s="515"/>
      <c r="F40" s="516"/>
      <c r="G40" s="517" t="str">
        <f>IF(ISERROR(VLOOKUP(B40,data!$A$3:$AT$12,2,FALSE)),"",VLOOKUP(B40,data!$A$3:$AT$12,11,FALSE))</f>
        <v/>
      </c>
      <c r="H40" s="518" t="str">
        <f>IF(ISERROR(VLOOKUP(B40,入力シート!$A$7:$N$16,2,FALSE)),"",VLOOKUP(B40,入力シート!$A$7:$N$16,7,FALSE))</f>
        <v/>
      </c>
      <c r="I40" s="519" t="str">
        <f>IF(ISERROR(VLOOKUP(B40,data!$A$3:$AT$12,2,FALSE)),"",VLOOKUP(B40,data!$A$3:$AT$12,12,FALSE))</f>
        <v/>
      </c>
      <c r="J40" s="520" t="str">
        <f>IF(ISERROR(VLOOKUP(B40,data!$A$3:$AT$12,2,FALSE)),"",VLOOKUP(B40,data!$A$3:$AT$12,22,FALSE))</f>
        <v/>
      </c>
      <c r="K40" s="521"/>
      <c r="L40" s="522" t="str">
        <f>IF(ISERROR(VLOOKUP(B40,data!$A$3:$AT$12,2,FALSE)),"",VLOOKUP(B40,data!$A$3:$AT$12,27,FALSE))</f>
        <v/>
      </c>
      <c r="M40" s="523"/>
      <c r="N40" s="463"/>
      <c r="O40" s="464"/>
      <c r="P40" s="465"/>
      <c r="Q40" s="466"/>
      <c r="R40" s="463"/>
      <c r="S40" s="467"/>
    </row>
    <row r="41" spans="1:19" ht="16.5" customHeight="1">
      <c r="A41" s="84"/>
      <c r="B41" s="435">
        <v>25</v>
      </c>
      <c r="C41" s="525" t="str">
        <f>IF(ISERROR(VLOOKUP(B41,data!$A$3:$AT$12,2,FALSE)),"",VLOOKUP(B41,data!$A$3:$AT$12,2,FALSE))</f>
        <v/>
      </c>
      <c r="D41" s="526" t="str">
        <f>IF(ISERROR(VLOOKUP(B41,data!$A$3:$AT$12,2,FALSE)),"",VLOOKUP(B41,data!$A$3:$AT$12,46,FALSE))</f>
        <v/>
      </c>
      <c r="E41" s="527"/>
      <c r="F41" s="528"/>
      <c r="G41" s="529" t="str">
        <f>IF(ISERROR(VLOOKUP(B41,data!$A$3:$AT$12,2,FALSE)),"",VLOOKUP(B41,data!$A$3:$AT$12,11,FALSE))</f>
        <v/>
      </c>
      <c r="H41" s="530" t="str">
        <f>IF(ISERROR(VLOOKUP(B41,入力シート!$A$7:$N$16,2,FALSE)),"",VLOOKUP(B41,入力シート!$A$7:$N$16,7,FALSE))</f>
        <v/>
      </c>
      <c r="I41" s="531" t="str">
        <f>IF(ISERROR(VLOOKUP(B41,data!$A$3:$AT$12,2,FALSE)),"",VLOOKUP(B41,data!$A$3:$AT$12,12,FALSE))</f>
        <v/>
      </c>
      <c r="J41" s="532" t="str">
        <f>IF(ISERROR(VLOOKUP(B41,data!$A$3:$AT$12,2,FALSE)),"",VLOOKUP(B41,data!$A$3:$AT$12,22,FALSE))</f>
        <v/>
      </c>
      <c r="K41" s="533"/>
      <c r="L41" s="534" t="str">
        <f>IF(ISERROR(VLOOKUP(B41,data!$A$3:$AT$12,2,FALSE)),"",VLOOKUP(B41,data!$A$3:$AT$12,27,FALSE))</f>
        <v/>
      </c>
      <c r="M41" s="535"/>
      <c r="N41" s="478"/>
      <c r="O41" s="479"/>
      <c r="P41" s="480"/>
      <c r="Q41" s="481"/>
      <c r="R41" s="478"/>
      <c r="S41" s="482"/>
    </row>
    <row r="42" spans="1:19" ht="16.5" customHeight="1">
      <c r="A42" s="84"/>
      <c r="B42" s="433">
        <v>26</v>
      </c>
      <c r="C42" s="502" t="str">
        <f>IF(ISERROR(VLOOKUP(B42,data!$A$3:$AT$12,2,FALSE)),"",VLOOKUP(B42,data!$A$3:$AT$12,2,FALSE))</f>
        <v/>
      </c>
      <c r="D42" s="503" t="str">
        <f>IF(ISERROR(VLOOKUP(B42,data!$A$3:$AT$12,2,FALSE)),"",VLOOKUP(B42,data!$A$3:$AT$12,46,FALSE))</f>
        <v/>
      </c>
      <c r="E42" s="504"/>
      <c r="F42" s="505"/>
      <c r="G42" s="506" t="str">
        <f>IF(ISERROR(VLOOKUP(B42,data!$A$3:$AT$12,2,FALSE)),"",VLOOKUP(B42,data!$A$3:$AT$12,11,FALSE))</f>
        <v/>
      </c>
      <c r="H42" s="507" t="str">
        <f>IF(ISERROR(VLOOKUP(B42,入力シート!$A$7:$N$16,2,FALSE)),"",VLOOKUP(B42,入力シート!$A$7:$N$16,7,FALSE))</f>
        <v/>
      </c>
      <c r="I42" s="508" t="str">
        <f>IF(ISERROR(VLOOKUP(B42,data!$A$3:$AT$12,2,FALSE)),"",VLOOKUP(B42,data!$A$3:$AT$12,12,FALSE))</f>
        <v/>
      </c>
      <c r="J42" s="509" t="str">
        <f>IF(ISERROR(VLOOKUP(B42,data!$A$3:$AT$12,2,FALSE)),"",VLOOKUP(B42,data!$A$3:$AT$12,22,FALSE))</f>
        <v/>
      </c>
      <c r="K42" s="510"/>
      <c r="L42" s="511" t="str">
        <f>IF(ISERROR(VLOOKUP(B42,data!$A$3:$AT$12,2,FALSE)),"",VLOOKUP(B42,data!$A$3:$AT$12,27,FALSE))</f>
        <v/>
      </c>
      <c r="M42" s="512"/>
      <c r="N42" s="493"/>
      <c r="O42" s="494"/>
      <c r="P42" s="495"/>
      <c r="Q42" s="496"/>
      <c r="R42" s="493"/>
      <c r="S42" s="497"/>
    </row>
    <row r="43" spans="1:19" ht="16.5" customHeight="1">
      <c r="A43" s="84"/>
      <c r="B43" s="434">
        <v>27</v>
      </c>
      <c r="C43" s="513" t="str">
        <f>IF(ISERROR(VLOOKUP(B43,data!$A$3:$AT$12,2,FALSE)),"",VLOOKUP(B43,data!$A$3:$AT$12,2,FALSE))</f>
        <v/>
      </c>
      <c r="D43" s="514" t="str">
        <f>IF(ISERROR(VLOOKUP(B43,data!$A$3:$AT$12,2,FALSE)),"",VLOOKUP(B43,data!$A$3:$AT$12,46,FALSE))</f>
        <v/>
      </c>
      <c r="E43" s="515"/>
      <c r="F43" s="516"/>
      <c r="G43" s="517" t="str">
        <f>IF(ISERROR(VLOOKUP(B43,data!$A$3:$AT$12,2,FALSE)),"",VLOOKUP(B43,data!$A$3:$AT$12,11,FALSE))</f>
        <v/>
      </c>
      <c r="H43" s="518" t="str">
        <f>IF(ISERROR(VLOOKUP(B43,入力シート!$A$7:$N$16,2,FALSE)),"",VLOOKUP(B43,入力シート!$A$7:$N$16,7,FALSE))</f>
        <v/>
      </c>
      <c r="I43" s="519" t="str">
        <f>IF(ISERROR(VLOOKUP(B43,data!$A$3:$AT$12,2,FALSE)),"",VLOOKUP(B43,data!$A$3:$AT$12,12,FALSE))</f>
        <v/>
      </c>
      <c r="J43" s="520" t="str">
        <f>IF(ISERROR(VLOOKUP(B43,data!$A$3:$AT$12,2,FALSE)),"",VLOOKUP(B43,data!$A$3:$AT$12,22,FALSE))</f>
        <v/>
      </c>
      <c r="K43" s="521"/>
      <c r="L43" s="522" t="str">
        <f>IF(ISERROR(VLOOKUP(B43,data!$A$3:$AT$12,2,FALSE)),"",VLOOKUP(B43,data!$A$3:$AT$12,27,FALSE))</f>
        <v/>
      </c>
      <c r="M43" s="523"/>
      <c r="N43" s="463"/>
      <c r="O43" s="464"/>
      <c r="P43" s="465"/>
      <c r="Q43" s="466"/>
      <c r="R43" s="463"/>
      <c r="S43" s="467"/>
    </row>
    <row r="44" spans="1:19" ht="16.5" customHeight="1">
      <c r="A44" s="84"/>
      <c r="B44" s="434">
        <v>28</v>
      </c>
      <c r="C44" s="513" t="str">
        <f>IF(ISERROR(VLOOKUP(B44,data!$A$3:$AT$12,2,FALSE)),"",VLOOKUP(B44,data!$A$3:$AT$12,2,FALSE))</f>
        <v/>
      </c>
      <c r="D44" s="514" t="str">
        <f>IF(ISERROR(VLOOKUP(B44,data!$A$3:$AT$12,2,FALSE)),"",VLOOKUP(B44,data!$A$3:$AT$12,46,FALSE))</f>
        <v/>
      </c>
      <c r="E44" s="515"/>
      <c r="F44" s="516"/>
      <c r="G44" s="524" t="str">
        <f>IF(ISERROR(VLOOKUP(B44,data!$A$3:$AT$12,2,FALSE)),"",VLOOKUP(B44,data!$A$3:$AT$12,11,FALSE))</f>
        <v/>
      </c>
      <c r="H44" s="518" t="str">
        <f>IF(ISERROR(VLOOKUP(B44,入力シート!$A$7:$N$16,2,FALSE)),"",VLOOKUP(B44,入力シート!$A$7:$N$16,7,FALSE))</f>
        <v/>
      </c>
      <c r="I44" s="519" t="str">
        <f>IF(ISERROR(VLOOKUP(B44,data!$A$3:$AT$12,2,FALSE)),"",VLOOKUP(B44,data!$A$3:$AT$12,12,FALSE))</f>
        <v/>
      </c>
      <c r="J44" s="520" t="str">
        <f>IF(ISERROR(VLOOKUP(B44,data!$A$3:$AT$12,2,FALSE)),"",VLOOKUP(B44,data!$A$3:$AT$12,22,FALSE))</f>
        <v/>
      </c>
      <c r="K44" s="521"/>
      <c r="L44" s="522" t="str">
        <f>IF(ISERROR(VLOOKUP(B44,data!$A$3:$AT$12,2,FALSE)),"",VLOOKUP(B44,data!$A$3:$AT$12,27,FALSE))</f>
        <v/>
      </c>
      <c r="M44" s="523"/>
      <c r="N44" s="463"/>
      <c r="O44" s="464"/>
      <c r="P44" s="465"/>
      <c r="Q44" s="466"/>
      <c r="R44" s="463"/>
      <c r="S44" s="467"/>
    </row>
    <row r="45" spans="1:19" ht="16.5" customHeight="1">
      <c r="A45" s="84"/>
      <c r="B45" s="434">
        <v>29</v>
      </c>
      <c r="C45" s="513" t="str">
        <f>IF(ISERROR(VLOOKUP(B45,data!$A$3:$AT$12,2,FALSE)),"",VLOOKUP(B45,data!$A$3:$AT$12,2,FALSE))</f>
        <v/>
      </c>
      <c r="D45" s="514" t="str">
        <f>IF(ISERROR(VLOOKUP(B45,data!$A$3:$AT$12,2,FALSE)),"",VLOOKUP(B45,data!$A$3:$AT$12,46,FALSE))</f>
        <v/>
      </c>
      <c r="E45" s="515"/>
      <c r="F45" s="516"/>
      <c r="G45" s="517" t="str">
        <f>IF(ISERROR(VLOOKUP(B45,data!$A$3:$AT$12,2,FALSE)),"",VLOOKUP(B45,data!$A$3:$AT$12,11,FALSE))</f>
        <v/>
      </c>
      <c r="H45" s="518" t="str">
        <f>IF(ISERROR(VLOOKUP(B45,入力シート!$A$7:$N$16,2,FALSE)),"",VLOOKUP(B45,入力シート!$A$7:$N$16,7,FALSE))</f>
        <v/>
      </c>
      <c r="I45" s="519" t="str">
        <f>IF(ISERROR(VLOOKUP(B45,data!$A$3:$AT$12,2,FALSE)),"",VLOOKUP(B45,data!$A$3:$AT$12,12,FALSE))</f>
        <v/>
      </c>
      <c r="J45" s="520" t="str">
        <f>IF(ISERROR(VLOOKUP(B45,data!$A$3:$AT$12,2,FALSE)),"",VLOOKUP(B45,data!$A$3:$AT$12,22,FALSE))</f>
        <v/>
      </c>
      <c r="K45" s="521"/>
      <c r="L45" s="522" t="str">
        <f>IF(ISERROR(VLOOKUP(B45,data!$A$3:$AT$12,2,FALSE)),"",VLOOKUP(B45,data!$A$3:$AT$12,27,FALSE))</f>
        <v/>
      </c>
      <c r="M45" s="523"/>
      <c r="N45" s="463"/>
      <c r="O45" s="464"/>
      <c r="P45" s="465"/>
      <c r="Q45" s="466"/>
      <c r="R45" s="463"/>
      <c r="S45" s="467"/>
    </row>
    <row r="46" spans="1:19" ht="16.5" customHeight="1">
      <c r="A46" s="84"/>
      <c r="B46" s="435">
        <v>30</v>
      </c>
      <c r="C46" s="525" t="str">
        <f>IF(ISERROR(VLOOKUP(B46,data!$A$3:$AT$12,2,FALSE)),"",VLOOKUP(B46,data!$A$3:$AT$12,2,FALSE))</f>
        <v/>
      </c>
      <c r="D46" s="526" t="str">
        <f>IF(ISERROR(VLOOKUP(B46,data!$A$3:$AT$12,2,FALSE)),"",VLOOKUP(B46,data!$A$3:$AT$12,46,FALSE))</f>
        <v/>
      </c>
      <c r="E46" s="527"/>
      <c r="F46" s="528"/>
      <c r="G46" s="529" t="str">
        <f>IF(ISERROR(VLOOKUP(B46,data!$A$3:$AT$12,2,FALSE)),"",VLOOKUP(B46,data!$A$3:$AT$12,11,FALSE))</f>
        <v/>
      </c>
      <c r="H46" s="530" t="str">
        <f>IF(ISERROR(VLOOKUP(B46,入力シート!$A$7:$N$16,2,FALSE)),"",VLOOKUP(B46,入力シート!$A$7:$N$16,7,FALSE))</f>
        <v/>
      </c>
      <c r="I46" s="531" t="str">
        <f>IF(ISERROR(VLOOKUP(B46,data!$A$3:$AT$12,2,FALSE)),"",VLOOKUP(B46,data!$A$3:$AT$12,12,FALSE))</f>
        <v/>
      </c>
      <c r="J46" s="532" t="str">
        <f>IF(ISERROR(VLOOKUP(B46,data!$A$3:$AT$12,2,FALSE)),"",VLOOKUP(B46,data!$A$3:$AT$12,22,FALSE))</f>
        <v/>
      </c>
      <c r="K46" s="533"/>
      <c r="L46" s="534" t="str">
        <f>IF(ISERROR(VLOOKUP(B46,data!$A$3:$AT$12,2,FALSE)),"",VLOOKUP(B46,data!$A$3:$AT$12,27,FALSE))</f>
        <v/>
      </c>
      <c r="M46" s="535"/>
      <c r="N46" s="478"/>
      <c r="O46" s="479"/>
      <c r="P46" s="480"/>
      <c r="Q46" s="481"/>
      <c r="R46" s="478"/>
      <c r="S46" s="482"/>
    </row>
    <row r="47" spans="1:19" ht="16.5" customHeight="1">
      <c r="A47" s="84"/>
      <c r="B47" s="433">
        <v>31</v>
      </c>
      <c r="C47" s="502" t="str">
        <f>IF(ISERROR(VLOOKUP(B47,data!$A$3:$AT$12,2,FALSE)),"",VLOOKUP(B47,data!$A$3:$AT$12,2,FALSE))</f>
        <v/>
      </c>
      <c r="D47" s="503" t="str">
        <f>IF(ISERROR(VLOOKUP(B47,data!$A$3:$AT$12,2,FALSE)),"",VLOOKUP(B47,data!$A$3:$AT$12,46,FALSE))</f>
        <v/>
      </c>
      <c r="E47" s="504"/>
      <c r="F47" s="505"/>
      <c r="G47" s="506" t="str">
        <f>IF(ISERROR(VLOOKUP(B47,data!$A$3:$AT$12,2,FALSE)),"",VLOOKUP(B47,data!$A$3:$AT$12,11,FALSE))</f>
        <v/>
      </c>
      <c r="H47" s="507" t="str">
        <f>IF(ISERROR(VLOOKUP(B47,入力シート!$A$7:$N$16,2,FALSE)),"",VLOOKUP(B47,入力シート!$A$7:$N$16,7,FALSE))</f>
        <v/>
      </c>
      <c r="I47" s="508" t="str">
        <f>IF(ISERROR(VLOOKUP(B47,data!$A$3:$AT$12,2,FALSE)),"",VLOOKUP(B47,data!$A$3:$AT$12,12,FALSE))</f>
        <v/>
      </c>
      <c r="J47" s="509" t="str">
        <f>IF(ISERROR(VLOOKUP(B47,data!$A$3:$AT$12,2,FALSE)),"",VLOOKUP(B47,data!$A$3:$AT$12,22,FALSE))</f>
        <v/>
      </c>
      <c r="K47" s="510"/>
      <c r="L47" s="511" t="str">
        <f>IF(ISERROR(VLOOKUP(B47,data!$A$3:$AT$12,2,FALSE)),"",VLOOKUP(B47,data!$A$3:$AT$12,27,FALSE))</f>
        <v/>
      </c>
      <c r="M47" s="512"/>
      <c r="N47" s="493"/>
      <c r="O47" s="494"/>
      <c r="P47" s="495"/>
      <c r="Q47" s="496"/>
      <c r="R47" s="493"/>
      <c r="S47" s="497"/>
    </row>
    <row r="48" spans="1:19" ht="16.5" customHeight="1">
      <c r="A48" s="84"/>
      <c r="B48" s="434">
        <v>32</v>
      </c>
      <c r="C48" s="513" t="str">
        <f>IF(ISERROR(VLOOKUP(B48,data!$A$3:$AT$12,2,FALSE)),"",VLOOKUP(B48,data!$A$3:$AT$12,2,FALSE))</f>
        <v/>
      </c>
      <c r="D48" s="514" t="str">
        <f>IF(ISERROR(VLOOKUP(B48,data!$A$3:$AT$12,2,FALSE)),"",VLOOKUP(B48,data!$A$3:$AT$12,46,FALSE))</f>
        <v/>
      </c>
      <c r="E48" s="515"/>
      <c r="F48" s="516"/>
      <c r="G48" s="517" t="str">
        <f>IF(ISERROR(VLOOKUP(B48,data!$A$3:$AT$12,2,FALSE)),"",VLOOKUP(B48,data!$A$3:$AT$12,11,FALSE))</f>
        <v/>
      </c>
      <c r="H48" s="518" t="str">
        <f>IF(ISERROR(VLOOKUP(B48,入力シート!$A$7:$N$16,2,FALSE)),"",VLOOKUP(B48,入力シート!$A$7:$N$16,7,FALSE))</f>
        <v/>
      </c>
      <c r="I48" s="519" t="str">
        <f>IF(ISERROR(VLOOKUP(B48,data!$A$3:$AT$12,2,FALSE)),"",VLOOKUP(B48,data!$A$3:$AT$12,12,FALSE))</f>
        <v/>
      </c>
      <c r="J48" s="520" t="str">
        <f>IF(ISERROR(VLOOKUP(B48,data!$A$3:$AT$12,2,FALSE)),"",VLOOKUP(B48,data!$A$3:$AT$12,22,FALSE))</f>
        <v/>
      </c>
      <c r="K48" s="521"/>
      <c r="L48" s="522" t="str">
        <f>IF(ISERROR(VLOOKUP(B48,data!$A$3:$AT$12,2,FALSE)),"",VLOOKUP(B48,data!$A$3:$AT$12,27,FALSE))</f>
        <v/>
      </c>
      <c r="M48" s="523"/>
      <c r="N48" s="463"/>
      <c r="O48" s="464"/>
      <c r="P48" s="465"/>
      <c r="Q48" s="466"/>
      <c r="R48" s="463"/>
      <c r="S48" s="467"/>
    </row>
    <row r="49" spans="1:19" ht="16.5" customHeight="1">
      <c r="A49" s="84"/>
      <c r="B49" s="434">
        <v>33</v>
      </c>
      <c r="C49" s="513" t="str">
        <f>IF(ISERROR(VLOOKUP(B49,data!$A$3:$AT$12,2,FALSE)),"",VLOOKUP(B49,data!$A$3:$AT$12,2,FALSE))</f>
        <v/>
      </c>
      <c r="D49" s="514" t="str">
        <f>IF(ISERROR(VLOOKUP(B49,data!$A$3:$AT$12,2,FALSE)),"",VLOOKUP(B49,data!$A$3:$AT$12,46,FALSE))</f>
        <v/>
      </c>
      <c r="E49" s="515"/>
      <c r="F49" s="516"/>
      <c r="G49" s="524" t="str">
        <f>IF(ISERROR(VLOOKUP(B49,data!$A$3:$AT$12,2,FALSE)),"",VLOOKUP(B49,data!$A$3:$AT$12,11,FALSE))</f>
        <v/>
      </c>
      <c r="H49" s="518" t="str">
        <f>IF(ISERROR(VLOOKUP(B49,入力シート!$A$7:$N$16,2,FALSE)),"",VLOOKUP(B49,入力シート!$A$7:$N$16,7,FALSE))</f>
        <v/>
      </c>
      <c r="I49" s="519" t="str">
        <f>IF(ISERROR(VLOOKUP(B49,data!$A$3:$AT$12,2,FALSE)),"",VLOOKUP(B49,data!$A$3:$AT$12,12,FALSE))</f>
        <v/>
      </c>
      <c r="J49" s="520" t="str">
        <f>IF(ISERROR(VLOOKUP(B49,data!$A$3:$AT$12,2,FALSE)),"",VLOOKUP(B49,data!$A$3:$AT$12,22,FALSE))</f>
        <v/>
      </c>
      <c r="K49" s="521"/>
      <c r="L49" s="522" t="str">
        <f>IF(ISERROR(VLOOKUP(B49,data!$A$3:$AT$12,2,FALSE)),"",VLOOKUP(B49,data!$A$3:$AT$12,27,FALSE))</f>
        <v/>
      </c>
      <c r="M49" s="523"/>
      <c r="N49" s="463"/>
      <c r="O49" s="464"/>
      <c r="P49" s="465"/>
      <c r="Q49" s="466"/>
      <c r="R49" s="463"/>
      <c r="S49" s="467"/>
    </row>
    <row r="50" spans="1:19" ht="16.5" customHeight="1">
      <c r="A50" s="84"/>
      <c r="B50" s="434">
        <v>34</v>
      </c>
      <c r="C50" s="513" t="str">
        <f>IF(ISERROR(VLOOKUP(B50,data!$A$3:$AT$12,2,FALSE)),"",VLOOKUP(B50,data!$A$3:$AT$12,2,FALSE))</f>
        <v/>
      </c>
      <c r="D50" s="514" t="str">
        <f>IF(ISERROR(VLOOKUP(B50,data!$A$3:$AT$12,2,FALSE)),"",VLOOKUP(B50,data!$A$3:$AT$12,46,FALSE))</f>
        <v/>
      </c>
      <c r="E50" s="515"/>
      <c r="F50" s="516"/>
      <c r="G50" s="517" t="str">
        <f>IF(ISERROR(VLOOKUP(B50,data!$A$3:$AT$12,2,FALSE)),"",VLOOKUP(B50,data!$A$3:$AT$12,11,FALSE))</f>
        <v/>
      </c>
      <c r="H50" s="518" t="str">
        <f>IF(ISERROR(VLOOKUP(B50,入力シート!$A$7:$N$16,2,FALSE)),"",VLOOKUP(B50,入力シート!$A$7:$N$16,7,FALSE))</f>
        <v/>
      </c>
      <c r="I50" s="519" t="str">
        <f>IF(ISERROR(VLOOKUP(B50,data!$A$3:$AT$12,2,FALSE)),"",VLOOKUP(B50,data!$A$3:$AT$12,12,FALSE))</f>
        <v/>
      </c>
      <c r="J50" s="520" t="str">
        <f>IF(ISERROR(VLOOKUP(B50,data!$A$3:$AT$12,2,FALSE)),"",VLOOKUP(B50,data!$A$3:$AT$12,22,FALSE))</f>
        <v/>
      </c>
      <c r="K50" s="521"/>
      <c r="L50" s="522" t="str">
        <f>IF(ISERROR(VLOOKUP(B50,data!$A$3:$AT$12,2,FALSE)),"",VLOOKUP(B50,data!$A$3:$AT$12,27,FALSE))</f>
        <v/>
      </c>
      <c r="M50" s="523"/>
      <c r="N50" s="463"/>
      <c r="O50" s="464"/>
      <c r="P50" s="465"/>
      <c r="Q50" s="466"/>
      <c r="R50" s="463"/>
      <c r="S50" s="467"/>
    </row>
    <row r="51" spans="1:19" ht="16.5" customHeight="1">
      <c r="A51" s="84"/>
      <c r="B51" s="435">
        <v>35</v>
      </c>
      <c r="C51" s="525" t="str">
        <f>IF(ISERROR(VLOOKUP(B51,data!$A$3:$AT$12,2,FALSE)),"",VLOOKUP(B51,data!$A$3:$AT$12,2,FALSE))</f>
        <v/>
      </c>
      <c r="D51" s="526" t="str">
        <f>IF(ISERROR(VLOOKUP(B51,data!$A$3:$AT$12,2,FALSE)),"",VLOOKUP(B51,data!$A$3:$AT$12,46,FALSE))</f>
        <v/>
      </c>
      <c r="E51" s="527"/>
      <c r="F51" s="528"/>
      <c r="G51" s="529" t="str">
        <f>IF(ISERROR(VLOOKUP(B51,data!$A$3:$AT$12,2,FALSE)),"",VLOOKUP(B51,data!$A$3:$AT$12,11,FALSE))</f>
        <v/>
      </c>
      <c r="H51" s="530" t="str">
        <f>IF(ISERROR(VLOOKUP(B51,入力シート!$A$7:$N$16,2,FALSE)),"",VLOOKUP(B51,入力シート!$A$7:$N$16,7,FALSE))</f>
        <v/>
      </c>
      <c r="I51" s="531" t="str">
        <f>IF(ISERROR(VLOOKUP(B51,data!$A$3:$AT$12,2,FALSE)),"",VLOOKUP(B51,data!$A$3:$AT$12,12,FALSE))</f>
        <v/>
      </c>
      <c r="J51" s="532" t="str">
        <f>IF(ISERROR(VLOOKUP(B51,data!$A$3:$AT$12,2,FALSE)),"",VLOOKUP(B51,data!$A$3:$AT$12,22,FALSE))</f>
        <v/>
      </c>
      <c r="K51" s="533"/>
      <c r="L51" s="534" t="str">
        <f>IF(ISERROR(VLOOKUP(B51,data!$A$3:$AT$12,2,FALSE)),"",VLOOKUP(B51,data!$A$3:$AT$12,27,FALSE))</f>
        <v/>
      </c>
      <c r="M51" s="535"/>
      <c r="N51" s="478"/>
      <c r="O51" s="479"/>
      <c r="P51" s="480"/>
      <c r="Q51" s="481"/>
      <c r="R51" s="478"/>
      <c r="S51" s="482"/>
    </row>
    <row r="52" spans="1:19" ht="16.5" customHeight="1">
      <c r="A52" s="84"/>
      <c r="B52" s="433">
        <v>36</v>
      </c>
      <c r="C52" s="502" t="str">
        <f>IF(ISERROR(VLOOKUP(B52,data!$A$3:$AT$12,2,FALSE)),"",VLOOKUP(B52,data!$A$3:$AT$12,2,FALSE))</f>
        <v/>
      </c>
      <c r="D52" s="503" t="str">
        <f>IF(ISERROR(VLOOKUP(B52,data!$A$3:$AT$12,2,FALSE)),"",VLOOKUP(B52,data!$A$3:$AT$12,46,FALSE))</f>
        <v/>
      </c>
      <c r="E52" s="504"/>
      <c r="F52" s="505"/>
      <c r="G52" s="506" t="str">
        <f>IF(ISERROR(VLOOKUP(B52,data!$A$3:$AT$12,2,FALSE)),"",VLOOKUP(B52,data!$A$3:$AT$12,11,FALSE))</f>
        <v/>
      </c>
      <c r="H52" s="507" t="str">
        <f>IF(ISERROR(VLOOKUP(B52,入力シート!$A$7:$N$16,2,FALSE)),"",VLOOKUP(B52,入力シート!$A$7:$N$16,7,FALSE))</f>
        <v/>
      </c>
      <c r="I52" s="508" t="str">
        <f>IF(ISERROR(VLOOKUP(B52,data!$A$3:$AT$12,2,FALSE)),"",VLOOKUP(B52,data!$A$3:$AT$12,12,FALSE))</f>
        <v/>
      </c>
      <c r="J52" s="509" t="str">
        <f>IF(ISERROR(VLOOKUP(B52,data!$A$3:$AT$12,2,FALSE)),"",VLOOKUP(B52,data!$A$3:$AT$12,22,FALSE))</f>
        <v/>
      </c>
      <c r="K52" s="510"/>
      <c r="L52" s="511" t="str">
        <f>IF(ISERROR(VLOOKUP(B52,data!$A$3:$AT$12,2,FALSE)),"",VLOOKUP(B52,data!$A$3:$AT$12,27,FALSE))</f>
        <v/>
      </c>
      <c r="M52" s="512"/>
      <c r="N52" s="493"/>
      <c r="O52" s="494"/>
      <c r="P52" s="495"/>
      <c r="Q52" s="496"/>
      <c r="R52" s="493"/>
      <c r="S52" s="497"/>
    </row>
    <row r="53" spans="1:19" ht="16.5" customHeight="1">
      <c r="A53" s="84"/>
      <c r="B53" s="434">
        <v>37</v>
      </c>
      <c r="C53" s="513" t="str">
        <f>IF(ISERROR(VLOOKUP(B53,data!$A$3:$AT$12,2,FALSE)),"",VLOOKUP(B53,data!$A$3:$AT$12,2,FALSE))</f>
        <v/>
      </c>
      <c r="D53" s="514" t="str">
        <f>IF(ISERROR(VLOOKUP(B53,data!$A$3:$AT$12,2,FALSE)),"",VLOOKUP(B53,data!$A$3:$AT$12,46,FALSE))</f>
        <v/>
      </c>
      <c r="E53" s="515"/>
      <c r="F53" s="516"/>
      <c r="G53" s="517" t="str">
        <f>IF(ISERROR(VLOOKUP(B53,data!$A$3:$AT$12,2,FALSE)),"",VLOOKUP(B53,data!$A$3:$AT$12,11,FALSE))</f>
        <v/>
      </c>
      <c r="H53" s="518" t="str">
        <f>IF(ISERROR(VLOOKUP(B53,入力シート!$A$7:$N$16,2,FALSE)),"",VLOOKUP(B53,入力シート!$A$7:$N$16,7,FALSE))</f>
        <v/>
      </c>
      <c r="I53" s="519" t="str">
        <f>IF(ISERROR(VLOOKUP(B53,data!$A$3:$AT$12,2,FALSE)),"",VLOOKUP(B53,data!$A$3:$AT$12,12,FALSE))</f>
        <v/>
      </c>
      <c r="J53" s="520" t="str">
        <f>IF(ISERROR(VLOOKUP(B53,data!$A$3:$AT$12,2,FALSE)),"",VLOOKUP(B53,data!$A$3:$AT$12,22,FALSE))</f>
        <v/>
      </c>
      <c r="K53" s="521"/>
      <c r="L53" s="522" t="str">
        <f>IF(ISERROR(VLOOKUP(B53,data!$A$3:$AT$12,2,FALSE)),"",VLOOKUP(B53,data!$A$3:$AT$12,27,FALSE))</f>
        <v/>
      </c>
      <c r="M53" s="523"/>
      <c r="N53" s="463"/>
      <c r="O53" s="464"/>
      <c r="P53" s="465"/>
      <c r="Q53" s="466"/>
      <c r="R53" s="463"/>
      <c r="S53" s="467"/>
    </row>
    <row r="54" spans="1:19" ht="16.5" customHeight="1">
      <c r="A54" s="84"/>
      <c r="B54" s="434">
        <v>38</v>
      </c>
      <c r="C54" s="513" t="str">
        <f>IF(ISERROR(VLOOKUP(B54,data!$A$3:$AT$12,2,FALSE)),"",VLOOKUP(B54,data!$A$3:$AT$12,2,FALSE))</f>
        <v/>
      </c>
      <c r="D54" s="514" t="str">
        <f>IF(ISERROR(VLOOKUP(B54,data!$A$3:$AT$12,2,FALSE)),"",VLOOKUP(B54,data!$A$3:$AT$12,46,FALSE))</f>
        <v/>
      </c>
      <c r="E54" s="515"/>
      <c r="F54" s="516"/>
      <c r="G54" s="524" t="str">
        <f>IF(ISERROR(VLOOKUP(B54,data!$A$3:$AT$12,2,FALSE)),"",VLOOKUP(B54,data!$A$3:$AT$12,11,FALSE))</f>
        <v/>
      </c>
      <c r="H54" s="518" t="str">
        <f>IF(ISERROR(VLOOKUP(B54,入力シート!$A$7:$N$16,2,FALSE)),"",VLOOKUP(B54,入力シート!$A$7:$N$16,7,FALSE))</f>
        <v/>
      </c>
      <c r="I54" s="519" t="str">
        <f>IF(ISERROR(VLOOKUP(B54,data!$A$3:$AT$12,2,FALSE)),"",VLOOKUP(B54,data!$A$3:$AT$12,12,FALSE))</f>
        <v/>
      </c>
      <c r="J54" s="520" t="str">
        <f>IF(ISERROR(VLOOKUP(B54,data!$A$3:$AT$12,2,FALSE)),"",VLOOKUP(B54,data!$A$3:$AT$12,22,FALSE))</f>
        <v/>
      </c>
      <c r="K54" s="521"/>
      <c r="L54" s="522" t="str">
        <f>IF(ISERROR(VLOOKUP(B54,data!$A$3:$AT$12,2,FALSE)),"",VLOOKUP(B54,data!$A$3:$AT$12,27,FALSE))</f>
        <v/>
      </c>
      <c r="M54" s="523"/>
      <c r="N54" s="463"/>
      <c r="O54" s="464"/>
      <c r="P54" s="465"/>
      <c r="Q54" s="466"/>
      <c r="R54" s="463"/>
      <c r="S54" s="467"/>
    </row>
    <row r="55" spans="1:19" ht="16.5" customHeight="1">
      <c r="A55" s="84"/>
      <c r="B55" s="434">
        <v>39</v>
      </c>
      <c r="C55" s="513" t="str">
        <f>IF(ISERROR(VLOOKUP(B55,data!$A$3:$AT$12,2,FALSE)),"",VLOOKUP(B55,data!$A$3:$AT$12,2,FALSE))</f>
        <v/>
      </c>
      <c r="D55" s="514" t="str">
        <f>IF(ISERROR(VLOOKUP(B55,data!$A$3:$AT$12,2,FALSE)),"",VLOOKUP(B55,data!$A$3:$AT$12,46,FALSE))</f>
        <v/>
      </c>
      <c r="E55" s="515"/>
      <c r="F55" s="516"/>
      <c r="G55" s="517" t="str">
        <f>IF(ISERROR(VLOOKUP(B55,data!$A$3:$AT$12,2,FALSE)),"",VLOOKUP(B55,data!$A$3:$AT$12,11,FALSE))</f>
        <v/>
      </c>
      <c r="H55" s="518" t="str">
        <f>IF(ISERROR(VLOOKUP(B55,入力シート!$A$7:$N$16,2,FALSE)),"",VLOOKUP(B55,入力シート!$A$7:$N$16,7,FALSE))</f>
        <v/>
      </c>
      <c r="I55" s="519" t="str">
        <f>IF(ISERROR(VLOOKUP(B55,data!$A$3:$AT$12,2,FALSE)),"",VLOOKUP(B55,data!$A$3:$AT$12,12,FALSE))</f>
        <v/>
      </c>
      <c r="J55" s="520" t="str">
        <f>IF(ISERROR(VLOOKUP(B55,data!$A$3:$AT$12,2,FALSE)),"",VLOOKUP(B55,data!$A$3:$AT$12,22,FALSE))</f>
        <v/>
      </c>
      <c r="K55" s="521"/>
      <c r="L55" s="522" t="str">
        <f>IF(ISERROR(VLOOKUP(B55,data!$A$3:$AT$12,2,FALSE)),"",VLOOKUP(B55,data!$A$3:$AT$12,27,FALSE))</f>
        <v/>
      </c>
      <c r="M55" s="523"/>
      <c r="N55" s="463"/>
      <c r="O55" s="464"/>
      <c r="P55" s="465"/>
      <c r="Q55" s="466"/>
      <c r="R55" s="463"/>
      <c r="S55" s="467"/>
    </row>
    <row r="56" spans="1:19" ht="16.5" customHeight="1">
      <c r="A56" s="84"/>
      <c r="B56" s="435">
        <v>40</v>
      </c>
      <c r="C56" s="525" t="str">
        <f>IF(ISERROR(VLOOKUP(B56,data!$A$3:$AT$12,2,FALSE)),"",VLOOKUP(B56,data!$A$3:$AT$12,2,FALSE))</f>
        <v/>
      </c>
      <c r="D56" s="526" t="str">
        <f>IF(ISERROR(VLOOKUP(B56,data!$A$3:$AT$12,2,FALSE)),"",VLOOKUP(B56,data!$A$3:$AT$12,46,FALSE))</f>
        <v/>
      </c>
      <c r="E56" s="527"/>
      <c r="F56" s="528"/>
      <c r="G56" s="529" t="str">
        <f>IF(ISERROR(VLOOKUP(B56,data!$A$3:$AT$12,2,FALSE)),"",VLOOKUP(B56,data!$A$3:$AT$12,11,FALSE))</f>
        <v/>
      </c>
      <c r="H56" s="530" t="str">
        <f>IF(ISERROR(VLOOKUP(B56,入力シート!$A$7:$N$16,2,FALSE)),"",VLOOKUP(B56,入力シート!$A$7:$N$16,7,FALSE))</f>
        <v/>
      </c>
      <c r="I56" s="531" t="str">
        <f>IF(ISERROR(VLOOKUP(B56,data!$A$3:$AT$12,2,FALSE)),"",VLOOKUP(B56,data!$A$3:$AT$12,12,FALSE))</f>
        <v/>
      </c>
      <c r="J56" s="532" t="str">
        <f>IF(ISERROR(VLOOKUP(B56,data!$A$3:$AT$12,2,FALSE)),"",VLOOKUP(B56,data!$A$3:$AT$12,22,FALSE))</f>
        <v/>
      </c>
      <c r="K56" s="533"/>
      <c r="L56" s="534" t="str">
        <f>IF(ISERROR(VLOOKUP(B56,data!$A$3:$AT$12,2,FALSE)),"",VLOOKUP(B56,data!$A$3:$AT$12,27,FALSE))</f>
        <v/>
      </c>
      <c r="M56" s="535"/>
      <c r="N56" s="478"/>
      <c r="O56" s="479"/>
      <c r="P56" s="480"/>
      <c r="Q56" s="481"/>
      <c r="R56" s="478"/>
      <c r="S56" s="482"/>
    </row>
    <row r="57" spans="1:19" ht="16.5" customHeight="1">
      <c r="A57" s="84"/>
      <c r="B57" s="433">
        <v>41</v>
      </c>
      <c r="C57" s="502" t="str">
        <f>IF(ISERROR(VLOOKUP(B57,data!$A$3:$AT$12,2,FALSE)),"",VLOOKUP(B57,data!$A$3:$AT$12,2,FALSE))</f>
        <v/>
      </c>
      <c r="D57" s="503" t="str">
        <f>IF(ISERROR(VLOOKUP(B57,data!$A$3:$AT$12,2,FALSE)),"",VLOOKUP(B57,data!$A$3:$AT$12,46,FALSE))</f>
        <v/>
      </c>
      <c r="E57" s="504"/>
      <c r="F57" s="505"/>
      <c r="G57" s="506" t="str">
        <f>IF(ISERROR(VLOOKUP(B57,data!$A$3:$AT$12,2,FALSE)),"",VLOOKUP(B57,data!$A$3:$AT$12,11,FALSE))</f>
        <v/>
      </c>
      <c r="H57" s="507" t="str">
        <f>IF(ISERROR(VLOOKUP(B57,入力シート!$A$7:$N$16,2,FALSE)),"",VLOOKUP(B57,入力シート!$A$7:$N$16,7,FALSE))</f>
        <v/>
      </c>
      <c r="I57" s="508" t="str">
        <f>IF(ISERROR(VLOOKUP(B57,data!$A$3:$AT$12,2,FALSE)),"",VLOOKUP(B57,data!$A$3:$AT$12,12,FALSE))</f>
        <v/>
      </c>
      <c r="J57" s="509" t="str">
        <f>IF(ISERROR(VLOOKUP(B57,data!$A$3:$AT$12,2,FALSE)),"",VLOOKUP(B57,data!$A$3:$AT$12,22,FALSE))</f>
        <v/>
      </c>
      <c r="K57" s="510"/>
      <c r="L57" s="511" t="str">
        <f>IF(ISERROR(VLOOKUP(B57,data!$A$3:$AT$12,2,FALSE)),"",VLOOKUP(B57,data!$A$3:$AT$12,27,FALSE))</f>
        <v/>
      </c>
      <c r="M57" s="512"/>
      <c r="N57" s="493"/>
      <c r="O57" s="494"/>
      <c r="P57" s="495"/>
      <c r="Q57" s="496"/>
      <c r="R57" s="493"/>
      <c r="S57" s="497"/>
    </row>
    <row r="58" spans="1:19" ht="16.5" customHeight="1">
      <c r="A58" s="84"/>
      <c r="B58" s="434">
        <v>42</v>
      </c>
      <c r="C58" s="513" t="str">
        <f>IF(ISERROR(VLOOKUP(B58,data!$A$3:$AT$12,2,FALSE)),"",VLOOKUP(B58,data!$A$3:$AT$12,2,FALSE))</f>
        <v/>
      </c>
      <c r="D58" s="514" t="str">
        <f>IF(ISERROR(VLOOKUP(B58,data!$A$3:$AT$12,2,FALSE)),"",VLOOKUP(B58,data!$A$3:$AT$12,46,FALSE))</f>
        <v/>
      </c>
      <c r="E58" s="515"/>
      <c r="F58" s="516"/>
      <c r="G58" s="517" t="str">
        <f>IF(ISERROR(VLOOKUP(B58,data!$A$3:$AT$12,2,FALSE)),"",VLOOKUP(B58,data!$A$3:$AT$12,11,FALSE))</f>
        <v/>
      </c>
      <c r="H58" s="518" t="str">
        <f>IF(ISERROR(VLOOKUP(B58,入力シート!$A$7:$N$16,2,FALSE)),"",VLOOKUP(B58,入力シート!$A$7:$N$16,7,FALSE))</f>
        <v/>
      </c>
      <c r="I58" s="519" t="str">
        <f>IF(ISERROR(VLOOKUP(B58,data!$A$3:$AT$12,2,FALSE)),"",VLOOKUP(B58,data!$A$3:$AT$12,12,FALSE))</f>
        <v/>
      </c>
      <c r="J58" s="520" t="str">
        <f>IF(ISERROR(VLOOKUP(B58,data!$A$3:$AT$12,2,FALSE)),"",VLOOKUP(B58,data!$A$3:$AT$12,22,FALSE))</f>
        <v/>
      </c>
      <c r="K58" s="521"/>
      <c r="L58" s="522" t="str">
        <f>IF(ISERROR(VLOOKUP(B58,data!$A$3:$AT$12,2,FALSE)),"",VLOOKUP(B58,data!$A$3:$AT$12,27,FALSE))</f>
        <v/>
      </c>
      <c r="M58" s="523"/>
      <c r="N58" s="463"/>
      <c r="O58" s="464"/>
      <c r="P58" s="465"/>
      <c r="Q58" s="466"/>
      <c r="R58" s="463"/>
      <c r="S58" s="467"/>
    </row>
    <row r="59" spans="1:19" ht="16.5" customHeight="1">
      <c r="A59" s="84"/>
      <c r="B59" s="434">
        <v>43</v>
      </c>
      <c r="C59" s="513" t="str">
        <f>IF(ISERROR(VLOOKUP(B59,data!$A$3:$AT$12,2,FALSE)),"",VLOOKUP(B59,data!$A$3:$AT$12,2,FALSE))</f>
        <v/>
      </c>
      <c r="D59" s="514" t="str">
        <f>IF(ISERROR(VLOOKUP(B59,data!$A$3:$AT$12,2,FALSE)),"",VLOOKUP(B59,data!$A$3:$AT$12,46,FALSE))</f>
        <v/>
      </c>
      <c r="E59" s="515"/>
      <c r="F59" s="516"/>
      <c r="G59" s="524" t="str">
        <f>IF(ISERROR(VLOOKUP(B59,data!$A$3:$AT$12,2,FALSE)),"",VLOOKUP(B59,data!$A$3:$AT$12,11,FALSE))</f>
        <v/>
      </c>
      <c r="H59" s="518" t="str">
        <f>IF(ISERROR(VLOOKUP(B59,入力シート!$A$7:$N$16,2,FALSE)),"",VLOOKUP(B59,入力シート!$A$7:$N$16,7,FALSE))</f>
        <v/>
      </c>
      <c r="I59" s="519" t="str">
        <f>IF(ISERROR(VLOOKUP(B59,data!$A$3:$AT$12,2,FALSE)),"",VLOOKUP(B59,data!$A$3:$AT$12,12,FALSE))</f>
        <v/>
      </c>
      <c r="J59" s="520" t="str">
        <f>IF(ISERROR(VLOOKUP(B59,data!$A$3:$AT$12,2,FALSE)),"",VLOOKUP(B59,data!$A$3:$AT$12,22,FALSE))</f>
        <v/>
      </c>
      <c r="K59" s="521"/>
      <c r="L59" s="522" t="str">
        <f>IF(ISERROR(VLOOKUP(B59,data!$A$3:$AT$12,2,FALSE)),"",VLOOKUP(B59,data!$A$3:$AT$12,27,FALSE))</f>
        <v/>
      </c>
      <c r="M59" s="523"/>
      <c r="N59" s="463"/>
      <c r="O59" s="464"/>
      <c r="P59" s="465"/>
      <c r="Q59" s="466"/>
      <c r="R59" s="463"/>
      <c r="S59" s="467"/>
    </row>
    <row r="60" spans="1:19" ht="16.5" customHeight="1">
      <c r="A60" s="84"/>
      <c r="B60" s="434">
        <v>44</v>
      </c>
      <c r="C60" s="513" t="str">
        <f>IF(ISERROR(VLOOKUP(B60,data!$A$3:$AT$12,2,FALSE)),"",VLOOKUP(B60,data!$A$3:$AT$12,2,FALSE))</f>
        <v/>
      </c>
      <c r="D60" s="514" t="str">
        <f>IF(ISERROR(VLOOKUP(B60,data!$A$3:$AT$12,2,FALSE)),"",VLOOKUP(B60,data!$A$3:$AT$12,46,FALSE))</f>
        <v/>
      </c>
      <c r="E60" s="515"/>
      <c r="F60" s="516"/>
      <c r="G60" s="517" t="str">
        <f>IF(ISERROR(VLOOKUP(B60,data!$A$3:$AT$12,2,FALSE)),"",VLOOKUP(B60,data!$A$3:$AT$12,11,FALSE))</f>
        <v/>
      </c>
      <c r="H60" s="518" t="str">
        <f>IF(ISERROR(VLOOKUP(B60,入力シート!$A$7:$N$16,2,FALSE)),"",VLOOKUP(B60,入力シート!$A$7:$N$16,7,FALSE))</f>
        <v/>
      </c>
      <c r="I60" s="519" t="str">
        <f>IF(ISERROR(VLOOKUP(B60,data!$A$3:$AT$12,2,FALSE)),"",VLOOKUP(B60,data!$A$3:$AT$12,12,FALSE))</f>
        <v/>
      </c>
      <c r="J60" s="520" t="str">
        <f>IF(ISERROR(VLOOKUP(B60,data!$A$3:$AT$12,2,FALSE)),"",VLOOKUP(B60,data!$A$3:$AT$12,22,FALSE))</f>
        <v/>
      </c>
      <c r="K60" s="521"/>
      <c r="L60" s="522" t="str">
        <f>IF(ISERROR(VLOOKUP(B60,data!$A$3:$AT$12,2,FALSE)),"",VLOOKUP(B60,data!$A$3:$AT$12,27,FALSE))</f>
        <v/>
      </c>
      <c r="M60" s="523"/>
      <c r="N60" s="463"/>
      <c r="O60" s="464"/>
      <c r="P60" s="465"/>
      <c r="Q60" s="466"/>
      <c r="R60" s="463"/>
      <c r="S60" s="467"/>
    </row>
    <row r="61" spans="1:19" ht="16.5" customHeight="1">
      <c r="A61" s="84"/>
      <c r="B61" s="435">
        <v>45</v>
      </c>
      <c r="C61" s="525" t="str">
        <f>IF(ISERROR(VLOOKUP(B61,data!$A$3:$AT$12,2,FALSE)),"",VLOOKUP(B61,data!$A$3:$AT$12,2,FALSE))</f>
        <v/>
      </c>
      <c r="D61" s="526" t="str">
        <f>IF(ISERROR(VLOOKUP(B61,data!$A$3:$AT$12,2,FALSE)),"",VLOOKUP(B61,data!$A$3:$AT$12,46,FALSE))</f>
        <v/>
      </c>
      <c r="E61" s="527"/>
      <c r="F61" s="528"/>
      <c r="G61" s="529" t="str">
        <f>IF(ISERROR(VLOOKUP(B61,data!$A$3:$AT$12,2,FALSE)),"",VLOOKUP(B61,data!$A$3:$AT$12,11,FALSE))</f>
        <v/>
      </c>
      <c r="H61" s="530" t="str">
        <f>IF(ISERROR(VLOOKUP(B61,入力シート!$A$7:$N$16,2,FALSE)),"",VLOOKUP(B61,入力シート!$A$7:$N$16,7,FALSE))</f>
        <v/>
      </c>
      <c r="I61" s="531" t="str">
        <f>IF(ISERROR(VLOOKUP(B61,data!$A$3:$AT$12,2,FALSE)),"",VLOOKUP(B61,data!$A$3:$AT$12,12,FALSE))</f>
        <v/>
      </c>
      <c r="J61" s="532" t="str">
        <f>IF(ISERROR(VLOOKUP(B61,data!$A$3:$AT$12,2,FALSE)),"",VLOOKUP(B61,data!$A$3:$AT$12,22,FALSE))</f>
        <v/>
      </c>
      <c r="K61" s="533"/>
      <c r="L61" s="534" t="str">
        <f>IF(ISERROR(VLOOKUP(B61,data!$A$3:$AT$12,2,FALSE)),"",VLOOKUP(B61,data!$A$3:$AT$12,27,FALSE))</f>
        <v/>
      </c>
      <c r="M61" s="535"/>
      <c r="N61" s="478"/>
      <c r="O61" s="479"/>
      <c r="P61" s="480"/>
      <c r="Q61" s="481"/>
      <c r="R61" s="478"/>
      <c r="S61" s="482"/>
    </row>
    <row r="62" spans="1:19" ht="16.5" customHeight="1">
      <c r="A62" s="84"/>
      <c r="B62" s="433">
        <v>46</v>
      </c>
      <c r="C62" s="502" t="str">
        <f>IF(ISERROR(VLOOKUP(B62,data!$A$3:$AT$12,2,FALSE)),"",VLOOKUP(B62,data!$A$3:$AT$12,2,FALSE))</f>
        <v/>
      </c>
      <c r="D62" s="503" t="str">
        <f>IF(ISERROR(VLOOKUP(B62,data!$A$3:$AT$12,2,FALSE)),"",VLOOKUP(B62,data!$A$3:$AT$12,46,FALSE))</f>
        <v/>
      </c>
      <c r="E62" s="504"/>
      <c r="F62" s="505"/>
      <c r="G62" s="506" t="str">
        <f>IF(ISERROR(VLOOKUP(B62,data!$A$3:$AT$12,2,FALSE)),"",VLOOKUP(B62,data!$A$3:$AT$12,11,FALSE))</f>
        <v/>
      </c>
      <c r="H62" s="507" t="str">
        <f>IF(ISERROR(VLOOKUP(B62,入力シート!$A$7:$N$16,2,FALSE)),"",VLOOKUP(B62,入力シート!$A$7:$N$16,7,FALSE))</f>
        <v/>
      </c>
      <c r="I62" s="508" t="str">
        <f>IF(ISERROR(VLOOKUP(B62,data!$A$3:$AT$12,2,FALSE)),"",VLOOKUP(B62,data!$A$3:$AT$12,12,FALSE))</f>
        <v/>
      </c>
      <c r="J62" s="509" t="str">
        <f>IF(ISERROR(VLOOKUP(B62,data!$A$3:$AT$12,2,FALSE)),"",VLOOKUP(B62,data!$A$3:$AT$12,22,FALSE))</f>
        <v/>
      </c>
      <c r="K62" s="510"/>
      <c r="L62" s="511" t="str">
        <f>IF(ISERROR(VLOOKUP(B62,data!$A$3:$AT$12,2,FALSE)),"",VLOOKUP(B62,data!$A$3:$AT$12,27,FALSE))</f>
        <v/>
      </c>
      <c r="M62" s="512"/>
      <c r="N62" s="493"/>
      <c r="O62" s="494"/>
      <c r="P62" s="495"/>
      <c r="Q62" s="496"/>
      <c r="R62" s="493"/>
      <c r="S62" s="497"/>
    </row>
    <row r="63" spans="1:19" ht="16.5" customHeight="1">
      <c r="A63" s="84"/>
      <c r="B63" s="434">
        <v>47</v>
      </c>
      <c r="C63" s="513" t="str">
        <f>IF(ISERROR(VLOOKUP(B63,data!$A$3:$AT$12,2,FALSE)),"",VLOOKUP(B63,data!$A$3:$AT$12,2,FALSE))</f>
        <v/>
      </c>
      <c r="D63" s="514" t="str">
        <f>IF(ISERROR(VLOOKUP(B63,data!$A$3:$AT$12,2,FALSE)),"",VLOOKUP(B63,data!$A$3:$AT$12,46,FALSE))</f>
        <v/>
      </c>
      <c r="E63" s="515"/>
      <c r="F63" s="516"/>
      <c r="G63" s="517" t="str">
        <f>IF(ISERROR(VLOOKUP(B63,data!$A$3:$AT$12,2,FALSE)),"",VLOOKUP(B63,data!$A$3:$AT$12,11,FALSE))</f>
        <v/>
      </c>
      <c r="H63" s="518" t="str">
        <f>IF(ISERROR(VLOOKUP(B63,入力シート!$A$7:$N$16,2,FALSE)),"",VLOOKUP(B63,入力シート!$A$7:$N$16,7,FALSE))</f>
        <v/>
      </c>
      <c r="I63" s="519" t="str">
        <f>IF(ISERROR(VLOOKUP(B63,data!$A$3:$AT$12,2,FALSE)),"",VLOOKUP(B63,data!$A$3:$AT$12,12,FALSE))</f>
        <v/>
      </c>
      <c r="J63" s="520" t="str">
        <f>IF(ISERROR(VLOOKUP(B63,data!$A$3:$AT$12,2,FALSE)),"",VLOOKUP(B63,data!$A$3:$AT$12,22,FALSE))</f>
        <v/>
      </c>
      <c r="K63" s="521"/>
      <c r="L63" s="522" t="str">
        <f>IF(ISERROR(VLOOKUP(B63,data!$A$3:$AT$12,2,FALSE)),"",VLOOKUP(B63,data!$A$3:$AT$12,27,FALSE))</f>
        <v/>
      </c>
      <c r="M63" s="523"/>
      <c r="N63" s="463"/>
      <c r="O63" s="464"/>
      <c r="P63" s="465"/>
      <c r="Q63" s="466"/>
      <c r="R63" s="463"/>
      <c r="S63" s="467"/>
    </row>
    <row r="64" spans="1:19" ht="16.5" customHeight="1">
      <c r="A64" s="84"/>
      <c r="B64" s="434">
        <v>48</v>
      </c>
      <c r="C64" s="513" t="str">
        <f>IF(ISERROR(VLOOKUP(B64,data!$A$3:$AT$12,2,FALSE)),"",VLOOKUP(B64,data!$A$3:$AT$12,2,FALSE))</f>
        <v/>
      </c>
      <c r="D64" s="514" t="str">
        <f>IF(ISERROR(VLOOKUP(B64,data!$A$3:$AT$12,2,FALSE)),"",VLOOKUP(B64,data!$A$3:$AT$12,46,FALSE))</f>
        <v/>
      </c>
      <c r="E64" s="515"/>
      <c r="F64" s="516"/>
      <c r="G64" s="524" t="str">
        <f>IF(ISERROR(VLOOKUP(B64,data!$A$3:$AT$12,2,FALSE)),"",VLOOKUP(B64,data!$A$3:$AT$12,11,FALSE))</f>
        <v/>
      </c>
      <c r="H64" s="518" t="str">
        <f>IF(ISERROR(VLOOKUP(B64,入力シート!$A$7:$N$16,2,FALSE)),"",VLOOKUP(B64,入力シート!$A$7:$N$16,7,FALSE))</f>
        <v/>
      </c>
      <c r="I64" s="519" t="str">
        <f>IF(ISERROR(VLOOKUP(B64,data!$A$3:$AT$12,2,FALSE)),"",VLOOKUP(B64,data!$A$3:$AT$12,12,FALSE))</f>
        <v/>
      </c>
      <c r="J64" s="520" t="str">
        <f>IF(ISERROR(VLOOKUP(B64,data!$A$3:$AT$12,2,FALSE)),"",VLOOKUP(B64,data!$A$3:$AT$12,22,FALSE))</f>
        <v/>
      </c>
      <c r="K64" s="521"/>
      <c r="L64" s="522" t="str">
        <f>IF(ISERROR(VLOOKUP(B64,data!$A$3:$AT$12,2,FALSE)),"",VLOOKUP(B64,data!$A$3:$AT$12,27,FALSE))</f>
        <v/>
      </c>
      <c r="M64" s="523"/>
      <c r="N64" s="463"/>
      <c r="O64" s="464"/>
      <c r="P64" s="465"/>
      <c r="Q64" s="466"/>
      <c r="R64" s="463"/>
      <c r="S64" s="467"/>
    </row>
    <row r="65" spans="1:19" ht="16.5" customHeight="1">
      <c r="A65" s="84"/>
      <c r="B65" s="434">
        <v>49</v>
      </c>
      <c r="C65" s="513" t="str">
        <f>IF(ISERROR(VLOOKUP(B65,data!$A$3:$AT$12,2,FALSE)),"",VLOOKUP(B65,data!$A$3:$AT$12,2,FALSE))</f>
        <v/>
      </c>
      <c r="D65" s="514" t="str">
        <f>IF(ISERROR(VLOOKUP(B65,data!$A$3:$AT$12,2,FALSE)),"",VLOOKUP(B65,data!$A$3:$AT$12,46,FALSE))</f>
        <v/>
      </c>
      <c r="E65" s="515"/>
      <c r="F65" s="516"/>
      <c r="G65" s="517" t="str">
        <f>IF(ISERROR(VLOOKUP(B65,data!$A$3:$AT$12,2,FALSE)),"",VLOOKUP(B65,data!$A$3:$AT$12,11,FALSE))</f>
        <v/>
      </c>
      <c r="H65" s="518" t="str">
        <f>IF(ISERROR(VLOOKUP(B65,入力シート!$A$7:$N$16,2,FALSE)),"",VLOOKUP(B65,入力シート!$A$7:$N$16,7,FALSE))</f>
        <v/>
      </c>
      <c r="I65" s="519" t="str">
        <f>IF(ISERROR(VLOOKUP(B65,data!$A$3:$AT$12,2,FALSE)),"",VLOOKUP(B65,data!$A$3:$AT$12,12,FALSE))</f>
        <v/>
      </c>
      <c r="J65" s="520" t="str">
        <f>IF(ISERROR(VLOOKUP(B65,data!$A$3:$AT$12,2,FALSE)),"",VLOOKUP(B65,data!$A$3:$AT$12,22,FALSE))</f>
        <v/>
      </c>
      <c r="K65" s="521"/>
      <c r="L65" s="522" t="str">
        <f>IF(ISERROR(VLOOKUP(B65,data!$A$3:$AT$12,2,FALSE)),"",VLOOKUP(B65,data!$A$3:$AT$12,27,FALSE))</f>
        <v/>
      </c>
      <c r="M65" s="523"/>
      <c r="N65" s="463"/>
      <c r="O65" s="464"/>
      <c r="P65" s="465"/>
      <c r="Q65" s="466"/>
      <c r="R65" s="463"/>
      <c r="S65" s="467"/>
    </row>
    <row r="66" spans="1:19" ht="16.5" customHeight="1" thickBot="1">
      <c r="A66" s="84"/>
      <c r="B66" s="436">
        <v>50</v>
      </c>
      <c r="C66" s="536" t="str">
        <f>IF(ISERROR(VLOOKUP(B66,data!$A$3:$AT$12,2,FALSE)),"",VLOOKUP(B66,data!$A$3:$AT$12,2,FALSE))</f>
        <v/>
      </c>
      <c r="D66" s="537" t="str">
        <f>IF(ISERROR(VLOOKUP(B66,data!$A$3:$AT$12,2,FALSE)),"",VLOOKUP(B66,data!$A$3:$AT$12,46,FALSE))</f>
        <v/>
      </c>
      <c r="E66" s="538"/>
      <c r="F66" s="539"/>
      <c r="G66" s="540" t="str">
        <f>IF(ISERROR(VLOOKUP(B66,data!$A$3:$AT$12,2,FALSE)),"",VLOOKUP(B66,data!$A$3:$AT$12,11,FALSE))</f>
        <v/>
      </c>
      <c r="H66" s="541" t="str">
        <f>IF(ISERROR(VLOOKUP(B66,入力シート!$A$7:$N$16,2,FALSE)),"",VLOOKUP(B66,入力シート!$A$7:$N$16,7,FALSE))</f>
        <v/>
      </c>
      <c r="I66" s="542" t="str">
        <f>IF(ISERROR(VLOOKUP(B66,data!$A$3:$AT$12,2,FALSE)),"",VLOOKUP(B66,data!$A$3:$AT$12,12,FALSE))</f>
        <v/>
      </c>
      <c r="J66" s="543" t="str">
        <f>IF(ISERROR(VLOOKUP(B66,data!$A$3:$AT$12,2,FALSE)),"",VLOOKUP(B66,data!$A$3:$AT$12,22,FALSE))</f>
        <v/>
      </c>
      <c r="K66" s="544"/>
      <c r="L66" s="545" t="str">
        <f>IF(ISERROR(VLOOKUP(B66,data!$A$3:$AT$12,2,FALSE)),"",VLOOKUP(B66,data!$A$3:$AT$12,27,FALSE))</f>
        <v/>
      </c>
      <c r="M66" s="546"/>
      <c r="N66" s="547"/>
      <c r="O66" s="548"/>
      <c r="P66" s="549"/>
      <c r="Q66" s="550"/>
      <c r="R66" s="547"/>
      <c r="S66" s="551"/>
    </row>
  </sheetData>
  <sheetProtection password="CC02" sheet="1" objects="1" scenarios="1" autoFilter="0"/>
  <protectedRanges>
    <protectedRange password="CDC2" sqref="D10:D11 H10:H11 K10:K11 O10:O11" name="範囲1"/>
    <protectedRange password="CDC2" sqref="E5:I6 L5 P5:S6 F7 I7 L7 E8:E9 P7 P9" name="範囲1_1"/>
  </protectedRanges>
  <customSheetViews>
    <customSheetView guid="{2CBC34F5-982E-4407-B097-4AB0D5EF1522}" scale="90" showPageBreaks="1" showGridLines="0" showRowCol="0" fitToPage="1" printArea="1" hiddenRows="1">
      <pane xSplit="13" ySplit="16" topLeftCell="N17" activePane="bottomRight" state="frozen"/>
      <selection pane="bottomRight" activeCell="P7" sqref="P7:R8"/>
      <pageMargins left="0.23" right="0.25" top="0.25" bottom="0.2" header="0.23" footer="0.3"/>
      <printOptions horizontalCentered="1"/>
      <pageSetup paperSize="9" scale="79" fitToHeight="0" orientation="portrait" blackAndWhite="1" r:id="rId1"/>
    </customSheetView>
  </customSheetViews>
  <mergeCells count="336">
    <mergeCell ref="R64:S64"/>
    <mergeCell ref="D65:F65"/>
    <mergeCell ref="J65:K65"/>
    <mergeCell ref="L65:M65"/>
    <mergeCell ref="N65:O65"/>
    <mergeCell ref="P65:Q65"/>
    <mergeCell ref="R65:S65"/>
    <mergeCell ref="D64:F64"/>
    <mergeCell ref="J64:K64"/>
    <mergeCell ref="J60:K60"/>
    <mergeCell ref="L60:M60"/>
    <mergeCell ref="N60:O60"/>
    <mergeCell ref="L62:M62"/>
    <mergeCell ref="N62:O62"/>
    <mergeCell ref="L64:M64"/>
    <mergeCell ref="N64:O64"/>
    <mergeCell ref="P66:Q66"/>
    <mergeCell ref="P64:Q64"/>
    <mergeCell ref="R66:S66"/>
    <mergeCell ref="D66:F66"/>
    <mergeCell ref="J66:K66"/>
    <mergeCell ref="L66:M66"/>
    <mergeCell ref="N66:O66"/>
    <mergeCell ref="P60:Q60"/>
    <mergeCell ref="R60:S60"/>
    <mergeCell ref="D61:F61"/>
    <mergeCell ref="J61:K61"/>
    <mergeCell ref="L61:M61"/>
    <mergeCell ref="N61:O61"/>
    <mergeCell ref="P61:Q61"/>
    <mergeCell ref="R61:S61"/>
    <mergeCell ref="P62:Q62"/>
    <mergeCell ref="R62:S62"/>
    <mergeCell ref="D63:F63"/>
    <mergeCell ref="J63:K63"/>
    <mergeCell ref="L63:M63"/>
    <mergeCell ref="N63:O63"/>
    <mergeCell ref="P63:Q63"/>
    <mergeCell ref="R63:S63"/>
    <mergeCell ref="D62:F62"/>
    <mergeCell ref="J62:K62"/>
    <mergeCell ref="D60:F60"/>
    <mergeCell ref="P57:Q57"/>
    <mergeCell ref="R57:S57"/>
    <mergeCell ref="D56:F56"/>
    <mergeCell ref="J56:K56"/>
    <mergeCell ref="L56:M56"/>
    <mergeCell ref="N56:O56"/>
    <mergeCell ref="D58:F58"/>
    <mergeCell ref="J58:K58"/>
    <mergeCell ref="L58:M58"/>
    <mergeCell ref="N58:O58"/>
    <mergeCell ref="P56:Q56"/>
    <mergeCell ref="R56:S56"/>
    <mergeCell ref="D57:F57"/>
    <mergeCell ref="J57:K57"/>
    <mergeCell ref="L57:M57"/>
    <mergeCell ref="N57:O57"/>
    <mergeCell ref="L52:M52"/>
    <mergeCell ref="N52:O52"/>
    <mergeCell ref="P58:Q58"/>
    <mergeCell ref="R58:S58"/>
    <mergeCell ref="D59:F59"/>
    <mergeCell ref="J59:K59"/>
    <mergeCell ref="L59:M59"/>
    <mergeCell ref="N59:O59"/>
    <mergeCell ref="P59:Q59"/>
    <mergeCell ref="R59:S59"/>
    <mergeCell ref="P52:Q52"/>
    <mergeCell ref="R52:S52"/>
    <mergeCell ref="D53:F53"/>
    <mergeCell ref="J53:K53"/>
    <mergeCell ref="L53:M53"/>
    <mergeCell ref="N53:O53"/>
    <mergeCell ref="P53:Q53"/>
    <mergeCell ref="R53:S53"/>
    <mergeCell ref="D52:F52"/>
    <mergeCell ref="J52:K52"/>
    <mergeCell ref="D55:F55"/>
    <mergeCell ref="J55:K55"/>
    <mergeCell ref="L55:M55"/>
    <mergeCell ref="N55:O55"/>
    <mergeCell ref="P55:Q55"/>
    <mergeCell ref="R55:S55"/>
    <mergeCell ref="D48:F48"/>
    <mergeCell ref="J48:K48"/>
    <mergeCell ref="L48:M48"/>
    <mergeCell ref="N48:O48"/>
    <mergeCell ref="P54:Q54"/>
    <mergeCell ref="R54:S54"/>
    <mergeCell ref="D54:F54"/>
    <mergeCell ref="J54:K54"/>
    <mergeCell ref="L54:M54"/>
    <mergeCell ref="N54:O54"/>
    <mergeCell ref="L50:M50"/>
    <mergeCell ref="N50:O50"/>
    <mergeCell ref="P48:Q48"/>
    <mergeCell ref="R48:S48"/>
    <mergeCell ref="D49:F49"/>
    <mergeCell ref="J49:K49"/>
    <mergeCell ref="L49:M49"/>
    <mergeCell ref="N49:O49"/>
    <mergeCell ref="P49:Q49"/>
    <mergeCell ref="R49:S49"/>
    <mergeCell ref="P50:Q50"/>
    <mergeCell ref="R50:S50"/>
    <mergeCell ref="D51:F51"/>
    <mergeCell ref="J51:K51"/>
    <mergeCell ref="L51:M51"/>
    <mergeCell ref="N51:O51"/>
    <mergeCell ref="P51:Q51"/>
    <mergeCell ref="R51:S51"/>
    <mergeCell ref="D50:F50"/>
    <mergeCell ref="J50:K50"/>
    <mergeCell ref="P45:Q45"/>
    <mergeCell ref="R45:S45"/>
    <mergeCell ref="D47:F47"/>
    <mergeCell ref="J47:K47"/>
    <mergeCell ref="L47:M47"/>
    <mergeCell ref="N47:O47"/>
    <mergeCell ref="P47:Q47"/>
    <mergeCell ref="R47:S47"/>
    <mergeCell ref="D44:F44"/>
    <mergeCell ref="J44:K44"/>
    <mergeCell ref="L44:M44"/>
    <mergeCell ref="N44:O44"/>
    <mergeCell ref="D46:F46"/>
    <mergeCell ref="J46:K46"/>
    <mergeCell ref="L46:M46"/>
    <mergeCell ref="N46:O46"/>
    <mergeCell ref="P44:Q44"/>
    <mergeCell ref="R44:S44"/>
    <mergeCell ref="D45:F45"/>
    <mergeCell ref="J45:K45"/>
    <mergeCell ref="L45:M45"/>
    <mergeCell ref="N45:O45"/>
    <mergeCell ref="L40:M40"/>
    <mergeCell ref="N40:O40"/>
    <mergeCell ref="P46:Q46"/>
    <mergeCell ref="R46:S46"/>
    <mergeCell ref="P40:Q40"/>
    <mergeCell ref="R40:S40"/>
    <mergeCell ref="D41:F41"/>
    <mergeCell ref="J41:K41"/>
    <mergeCell ref="L41:M41"/>
    <mergeCell ref="N41:O41"/>
    <mergeCell ref="P41:Q41"/>
    <mergeCell ref="R41:S41"/>
    <mergeCell ref="D40:F40"/>
    <mergeCell ref="J40:K40"/>
    <mergeCell ref="D43:F43"/>
    <mergeCell ref="J43:K43"/>
    <mergeCell ref="L43:M43"/>
    <mergeCell ref="N43:O43"/>
    <mergeCell ref="P43:Q43"/>
    <mergeCell ref="R43:S43"/>
    <mergeCell ref="D38:F38"/>
    <mergeCell ref="J38:K38"/>
    <mergeCell ref="L38:M38"/>
    <mergeCell ref="N38:O38"/>
    <mergeCell ref="P42:Q42"/>
    <mergeCell ref="R42:S42"/>
    <mergeCell ref="D42:F42"/>
    <mergeCell ref="J42:K42"/>
    <mergeCell ref="L42:M42"/>
    <mergeCell ref="N42:O42"/>
    <mergeCell ref="D39:F39"/>
    <mergeCell ref="J39:K39"/>
    <mergeCell ref="L39:M39"/>
    <mergeCell ref="N39:O39"/>
    <mergeCell ref="P39:Q39"/>
    <mergeCell ref="R39:S39"/>
    <mergeCell ref="P38:Q38"/>
    <mergeCell ref="R38:S38"/>
    <mergeCell ref="P36:Q36"/>
    <mergeCell ref="R36:S36"/>
    <mergeCell ref="D37:F37"/>
    <mergeCell ref="J37:K37"/>
    <mergeCell ref="P34:Q34"/>
    <mergeCell ref="R34:S34"/>
    <mergeCell ref="P35:Q35"/>
    <mergeCell ref="R35:S35"/>
    <mergeCell ref="D34:F34"/>
    <mergeCell ref="J34:K34"/>
    <mergeCell ref="L37:M37"/>
    <mergeCell ref="N37:O37"/>
    <mergeCell ref="P37:Q37"/>
    <mergeCell ref="R37:S37"/>
    <mergeCell ref="D36:F36"/>
    <mergeCell ref="J36:K36"/>
    <mergeCell ref="L36:M36"/>
    <mergeCell ref="N36:O36"/>
    <mergeCell ref="D35:F35"/>
    <mergeCell ref="J35:K35"/>
    <mergeCell ref="L35:M35"/>
    <mergeCell ref="N35:O35"/>
    <mergeCell ref="D33:F33"/>
    <mergeCell ref="J33:K33"/>
    <mergeCell ref="L34:M34"/>
    <mergeCell ref="N34:O34"/>
    <mergeCell ref="L32:M32"/>
    <mergeCell ref="N32:O32"/>
    <mergeCell ref="D32:F32"/>
    <mergeCell ref="J32:K32"/>
    <mergeCell ref="R29:S29"/>
    <mergeCell ref="P30:Q30"/>
    <mergeCell ref="R30:S30"/>
    <mergeCell ref="D30:F30"/>
    <mergeCell ref="J30:K30"/>
    <mergeCell ref="L30:M30"/>
    <mergeCell ref="N30:O30"/>
    <mergeCell ref="L33:M33"/>
    <mergeCell ref="N33:O33"/>
    <mergeCell ref="P33:Q33"/>
    <mergeCell ref="R33:S33"/>
    <mergeCell ref="D29:F29"/>
    <mergeCell ref="R32:S32"/>
    <mergeCell ref="D31:F31"/>
    <mergeCell ref="P31:Q31"/>
    <mergeCell ref="P32:Q32"/>
    <mergeCell ref="D19:F19"/>
    <mergeCell ref="D20:F20"/>
    <mergeCell ref="D21:F21"/>
    <mergeCell ref="J29:K29"/>
    <mergeCell ref="L29:M29"/>
    <mergeCell ref="N29:O29"/>
    <mergeCell ref="P29:Q29"/>
    <mergeCell ref="R31:S31"/>
    <mergeCell ref="R28:S28"/>
    <mergeCell ref="J31:K31"/>
    <mergeCell ref="L31:M31"/>
    <mergeCell ref="N31:O31"/>
    <mergeCell ref="D28:F28"/>
    <mergeCell ref="J28:K28"/>
    <mergeCell ref="L28:M28"/>
    <mergeCell ref="N28:O28"/>
    <mergeCell ref="P28:Q28"/>
    <mergeCell ref="J25:K25"/>
    <mergeCell ref="L25:M25"/>
    <mergeCell ref="D23:F23"/>
    <mergeCell ref="J23:K23"/>
    <mergeCell ref="P27:Q27"/>
    <mergeCell ref="R27:S27"/>
    <mergeCell ref="D24:F24"/>
    <mergeCell ref="D25:F25"/>
    <mergeCell ref="D27:F27"/>
    <mergeCell ref="J27:K27"/>
    <mergeCell ref="L27:M27"/>
    <mergeCell ref="N27:O27"/>
    <mergeCell ref="J24:K24"/>
    <mergeCell ref="L24:M24"/>
    <mergeCell ref="D26:F26"/>
    <mergeCell ref="J26:K26"/>
    <mergeCell ref="L26:M26"/>
    <mergeCell ref="N26:O26"/>
    <mergeCell ref="B10:B11"/>
    <mergeCell ref="D10:F10"/>
    <mergeCell ref="D11:F11"/>
    <mergeCell ref="H10:I10"/>
    <mergeCell ref="H11:I11"/>
    <mergeCell ref="P26:Q26"/>
    <mergeCell ref="R26:S26"/>
    <mergeCell ref="P25:Q25"/>
    <mergeCell ref="R25:S25"/>
    <mergeCell ref="N24:O24"/>
    <mergeCell ref="P24:Q24"/>
    <mergeCell ref="N25:O25"/>
    <mergeCell ref="D22:F22"/>
    <mergeCell ref="J19:K19"/>
    <mergeCell ref="L19:M19"/>
    <mergeCell ref="J21:K21"/>
    <mergeCell ref="L21:M21"/>
    <mergeCell ref="R23:S23"/>
    <mergeCell ref="R24:S24"/>
    <mergeCell ref="J20:K20"/>
    <mergeCell ref="L20:M20"/>
    <mergeCell ref="P22:Q22"/>
    <mergeCell ref="P20:Q20"/>
    <mergeCell ref="N20:O20"/>
    <mergeCell ref="J5:K6"/>
    <mergeCell ref="L5:M6"/>
    <mergeCell ref="N5:O5"/>
    <mergeCell ref="B6:D6"/>
    <mergeCell ref="E6:I6"/>
    <mergeCell ref="N6:O6"/>
    <mergeCell ref="F7:G7"/>
    <mergeCell ref="I7:J7"/>
    <mergeCell ref="L7:M7"/>
    <mergeCell ref="B2:S2"/>
    <mergeCell ref="E4:S4"/>
    <mergeCell ref="J17:K17"/>
    <mergeCell ref="N17:O17"/>
    <mergeCell ref="D17:F17"/>
    <mergeCell ref="R16:S16"/>
    <mergeCell ref="P16:Q16"/>
    <mergeCell ref="P17:Q17"/>
    <mergeCell ref="R17:S17"/>
    <mergeCell ref="N16:O16"/>
    <mergeCell ref="P5:S5"/>
    <mergeCell ref="S7:S8"/>
    <mergeCell ref="E8:M8"/>
    <mergeCell ref="B9:D9"/>
    <mergeCell ref="E9:L9"/>
    <mergeCell ref="N9:O9"/>
    <mergeCell ref="P9:S9"/>
    <mergeCell ref="P6:S6"/>
    <mergeCell ref="B7:D8"/>
    <mergeCell ref="B4:D4"/>
    <mergeCell ref="B5:D5"/>
    <mergeCell ref="E5:I5"/>
    <mergeCell ref="N7:O8"/>
    <mergeCell ref="P7:R8"/>
    <mergeCell ref="R20:S20"/>
    <mergeCell ref="P23:Q23"/>
    <mergeCell ref="L23:M23"/>
    <mergeCell ref="N23:O23"/>
    <mergeCell ref="J22:K22"/>
    <mergeCell ref="L22:M22"/>
    <mergeCell ref="P18:Q18"/>
    <mergeCell ref="L17:M17"/>
    <mergeCell ref="D16:F16"/>
    <mergeCell ref="J16:K16"/>
    <mergeCell ref="L16:M16"/>
    <mergeCell ref="J18:K18"/>
    <mergeCell ref="D18:F18"/>
    <mergeCell ref="R18:S18"/>
    <mergeCell ref="N19:O19"/>
    <mergeCell ref="P19:Q19"/>
    <mergeCell ref="R19:S19"/>
    <mergeCell ref="L18:M18"/>
    <mergeCell ref="N18:O18"/>
    <mergeCell ref="R22:S22"/>
    <mergeCell ref="N21:O21"/>
    <mergeCell ref="P21:Q21"/>
    <mergeCell ref="R21:S21"/>
    <mergeCell ref="N22:O22"/>
  </mergeCells>
  <phoneticPr fontId="11"/>
  <printOptions horizontalCentered="1"/>
  <pageMargins left="0.23622047244094491" right="0.35433070866141736" top="0.23622047244094491" bottom="0.19685039370078741" header="0.23622047244094491" footer="0.31496062992125984"/>
  <pageSetup paperSize="9" fitToHeight="0" orientation="landscape" blackAndWhite="1"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BM17"/>
  <sheetViews>
    <sheetView workbookViewId="0">
      <selection activeCell="AU9" sqref="AU9"/>
    </sheetView>
  </sheetViews>
  <sheetFormatPr defaultRowHeight="13.5"/>
  <cols>
    <col min="1" max="1" width="2.5" customWidth="1"/>
    <col min="2" max="2" width="11" bestFit="1" customWidth="1"/>
    <col min="3" max="3" width="10.625" customWidth="1"/>
    <col min="4" max="4" width="5.375" bestFit="1" customWidth="1"/>
    <col min="5" max="5" width="13.125" bestFit="1" customWidth="1"/>
    <col min="6" max="6" width="4.5" bestFit="1" customWidth="1"/>
    <col min="7" max="7" width="3.125" customWidth="1"/>
    <col min="8" max="9" width="3.125" bestFit="1" customWidth="1"/>
    <col min="10" max="10" width="9.625" bestFit="1" customWidth="1"/>
    <col min="11" max="11" width="11.875" bestFit="1" customWidth="1"/>
    <col min="12" max="12" width="9.625" bestFit="1" customWidth="1"/>
    <col min="13" max="13" width="14.875" bestFit="1" customWidth="1"/>
    <col min="14" max="14" width="4.875" bestFit="1" customWidth="1"/>
    <col min="15" max="15" width="3.375" bestFit="1" customWidth="1"/>
    <col min="16" max="16" width="3.125" bestFit="1" customWidth="1"/>
    <col min="17" max="18" width="5.5" bestFit="1" customWidth="1"/>
    <col min="19" max="19" width="7.125" bestFit="1" customWidth="1"/>
    <col min="20" max="20" width="10.5" bestFit="1" customWidth="1"/>
    <col min="21" max="21" width="3.5" style="1" bestFit="1" customWidth="1"/>
    <col min="22" max="22" width="3.125" bestFit="1" customWidth="1"/>
    <col min="23" max="23" width="7.625" bestFit="1" customWidth="1"/>
    <col min="24" max="25" width="5.375" bestFit="1" customWidth="1"/>
    <col min="26" max="26" width="8.25" bestFit="1" customWidth="1"/>
    <col min="27" max="27" width="7.625" bestFit="1" customWidth="1"/>
    <col min="28" max="28" width="5.375" bestFit="1" customWidth="1"/>
    <col min="29" max="40" width="0.5" customWidth="1"/>
    <col min="41" max="41" width="3.125" bestFit="1" customWidth="1"/>
    <col min="42" max="42" width="15.5" bestFit="1" customWidth="1"/>
    <col min="43" max="43" width="16.625" bestFit="1" customWidth="1"/>
    <col min="44" max="45" width="6" bestFit="1" customWidth="1"/>
    <col min="46" max="47" width="5.75" customWidth="1"/>
    <col min="48" max="48" width="6.25" style="1" customWidth="1"/>
    <col min="49" max="49" width="5.375" bestFit="1" customWidth="1"/>
    <col min="50" max="50" width="19.25" bestFit="1" customWidth="1"/>
    <col min="51" max="51" width="4.25" customWidth="1"/>
    <col min="52" max="52" width="5.375" bestFit="1" customWidth="1"/>
    <col min="53" max="53" width="7.125" customWidth="1"/>
    <col min="54" max="54" width="8.375" bestFit="1" customWidth="1"/>
    <col min="55" max="55" width="5.375" bestFit="1" customWidth="1"/>
    <col min="56" max="56" width="1.25" customWidth="1"/>
    <col min="57" max="64" width="8.875" customWidth="1"/>
    <col min="65" max="65" width="18.75" bestFit="1" customWidth="1"/>
    <col min="66" max="66" width="1.5" customWidth="1"/>
    <col min="67" max="67" width="15.125" bestFit="1" customWidth="1"/>
  </cols>
  <sheetData>
    <row r="1" spans="2:65" ht="186" customHeight="1">
      <c r="B1" s="85" t="s">
        <v>151</v>
      </c>
      <c r="C1" s="86" t="s">
        <v>152</v>
      </c>
      <c r="D1" s="85" t="s">
        <v>153</v>
      </c>
      <c r="E1" s="94" t="s">
        <v>200</v>
      </c>
      <c r="F1" s="95" t="s">
        <v>154</v>
      </c>
      <c r="G1" s="95" t="s">
        <v>155</v>
      </c>
      <c r="H1" s="95" t="s">
        <v>156</v>
      </c>
      <c r="I1" s="96" t="s">
        <v>157</v>
      </c>
      <c r="J1" s="96" t="s">
        <v>158</v>
      </c>
      <c r="K1" s="95" t="s">
        <v>159</v>
      </c>
      <c r="L1" s="95" t="s">
        <v>160</v>
      </c>
      <c r="M1" s="95" t="s">
        <v>432</v>
      </c>
      <c r="N1" s="95" t="s">
        <v>433</v>
      </c>
      <c r="O1" s="96" t="s">
        <v>161</v>
      </c>
      <c r="P1" s="96" t="s">
        <v>0</v>
      </c>
      <c r="Q1" s="96" t="s">
        <v>162</v>
      </c>
      <c r="R1" s="96" t="s">
        <v>163</v>
      </c>
      <c r="S1" s="95" t="s">
        <v>164</v>
      </c>
      <c r="T1" s="97" t="s">
        <v>165</v>
      </c>
      <c r="U1" s="95" t="s">
        <v>166</v>
      </c>
      <c r="V1" s="95" t="s">
        <v>167</v>
      </c>
      <c r="W1" s="96" t="s">
        <v>168</v>
      </c>
      <c r="X1" s="96" t="s">
        <v>169</v>
      </c>
      <c r="Y1" s="96" t="s">
        <v>170</v>
      </c>
      <c r="Z1" s="96" t="s">
        <v>171</v>
      </c>
      <c r="AA1" s="96" t="s">
        <v>172</v>
      </c>
      <c r="AB1" s="96" t="s">
        <v>173</v>
      </c>
      <c r="AC1" s="96" t="s">
        <v>174</v>
      </c>
      <c r="AD1" s="96" t="s">
        <v>175</v>
      </c>
      <c r="AE1" s="96" t="s">
        <v>176</v>
      </c>
      <c r="AF1" s="96" t="s">
        <v>177</v>
      </c>
      <c r="AG1" s="96" t="s">
        <v>178</v>
      </c>
      <c r="AH1" s="95" t="s">
        <v>179</v>
      </c>
      <c r="AI1" s="96" t="s">
        <v>180</v>
      </c>
      <c r="AJ1" s="96" t="s">
        <v>181</v>
      </c>
      <c r="AK1" s="96" t="s">
        <v>182</v>
      </c>
      <c r="AL1" s="96" t="s">
        <v>183</v>
      </c>
      <c r="AM1" s="96" t="s">
        <v>184</v>
      </c>
      <c r="AN1" s="98" t="s">
        <v>185</v>
      </c>
      <c r="AO1" s="87" t="s">
        <v>186</v>
      </c>
      <c r="AP1" s="85" t="s">
        <v>187</v>
      </c>
      <c r="AQ1" s="85" t="s">
        <v>188</v>
      </c>
      <c r="AR1" s="85" t="s">
        <v>189</v>
      </c>
      <c r="AS1" s="85" t="s">
        <v>190</v>
      </c>
      <c r="AT1" s="85" t="s">
        <v>440</v>
      </c>
      <c r="AU1" s="85" t="s">
        <v>441</v>
      </c>
      <c r="AV1" s="85" t="s">
        <v>191</v>
      </c>
      <c r="AW1" s="88" t="s">
        <v>192</v>
      </c>
      <c r="AX1" s="86" t="s">
        <v>193</v>
      </c>
      <c r="AY1" s="88" t="s">
        <v>194</v>
      </c>
      <c r="AZ1" s="88" t="s">
        <v>195</v>
      </c>
      <c r="BA1" s="88" t="s">
        <v>196</v>
      </c>
      <c r="BB1" s="88" t="s">
        <v>197</v>
      </c>
      <c r="BC1" s="88" t="s">
        <v>198</v>
      </c>
      <c r="BD1" s="89"/>
      <c r="BE1" s="88" t="s">
        <v>349</v>
      </c>
      <c r="BF1" s="88" t="s">
        <v>350</v>
      </c>
      <c r="BG1" s="88" t="s">
        <v>351</v>
      </c>
      <c r="BH1" s="88" t="s">
        <v>352</v>
      </c>
      <c r="BI1" s="88" t="s">
        <v>353</v>
      </c>
      <c r="BJ1" s="88" t="s">
        <v>354</v>
      </c>
      <c r="BK1" s="88" t="s">
        <v>355</v>
      </c>
      <c r="BL1" s="88" t="s">
        <v>356</v>
      </c>
      <c r="BM1" s="89"/>
    </row>
    <row r="2" spans="2:65">
      <c r="B2" t="str">
        <f>IF(入力シート!C7="","",入力シート!$P$1)</f>
        <v/>
      </c>
      <c r="C2" t="str">
        <f>IF(入力シート!C7="","",大会申込一覧表!$P$6)</f>
        <v/>
      </c>
      <c r="D2" t="str">
        <f>IF(入力シート!C7="","",入力シート!A7)</f>
        <v/>
      </c>
      <c r="E2" t="str">
        <f>IF(入力シート!C7="","",'NANS Data'!C2&amp;'NANS Data'!D2)</f>
        <v/>
      </c>
      <c r="F2" t="str">
        <f>IF(入力シート!C7="","",入力シート!$R$1)</f>
        <v/>
      </c>
      <c r="I2" t="str">
        <f>ASC(IF(入力シート!C7="","",入力シート!B7))</f>
        <v/>
      </c>
      <c r="J2" t="str">
        <f>IF(入力シート!C7="","",入力シート!C7&amp;" "&amp;入力シート!D7)</f>
        <v/>
      </c>
      <c r="K2" t="str">
        <f>ASC(IF(入力シート!E7="","",入力シート!E7&amp;" "&amp;入力シート!F7))</f>
        <v/>
      </c>
      <c r="L2" t="str">
        <f>J2</f>
        <v/>
      </c>
      <c r="M2" t="str">
        <f>ASC(IF(入力シート!G7="","",入力シート!G7))</f>
        <v/>
      </c>
      <c r="N2" t="str">
        <f>ASC(IF(入力シート!O7="","",入力シート!O7))</f>
        <v/>
      </c>
      <c r="O2" s="1" t="str">
        <f>IF(入力シート!I7="","",入力シート!I7)</f>
        <v/>
      </c>
      <c r="P2" s="1" t="str">
        <f>ASC(IF(入力シート!J7="","",入力シート!J7))</f>
        <v/>
      </c>
      <c r="Q2" t="str">
        <f>ASC(IF(入力シート!K7="","",入力シート!K7))</f>
        <v/>
      </c>
      <c r="R2" t="str">
        <f>ASC(IF(入力シート!L7="","",入力シート!L7))</f>
        <v/>
      </c>
      <c r="S2" t="str">
        <f>IF(入力シート!N7="","",入力シート!N7)</f>
        <v/>
      </c>
      <c r="T2" t="str">
        <f>ASC(IF(入力シート!M7="","",入力シート!M7))</f>
        <v/>
      </c>
      <c r="U2" s="1" t="str">
        <f>IF(入力シート!P7="","",data!U3)</f>
        <v/>
      </c>
      <c r="V2" t="str">
        <f>ASC(IF(入力シート!Q7="","",入力シート!Q7))</f>
        <v/>
      </c>
      <c r="Y2" s="1" t="str">
        <f>IF(入力シート!U7="","",data!Z3)</f>
        <v/>
      </c>
      <c r="Z2" t="str">
        <f>ASC(IF(入力シート!V7="","",入力シート!V7))</f>
        <v/>
      </c>
      <c r="AP2" t="str">
        <f>IF(入力シート!P7="","",入力シート!P7)</f>
        <v/>
      </c>
      <c r="AQ2" t="str">
        <f>IF(入力シート!U7="","",入力シート!U7)</f>
        <v/>
      </c>
      <c r="AR2" t="b">
        <f>EXACT('NANS Data'!AP2,data!V3)</f>
        <v>1</v>
      </c>
      <c r="AS2" t="b">
        <f>EXACT(AQ2,data!AA3)</f>
        <v>1</v>
      </c>
      <c r="AT2" t="str">
        <f>IF(大会申込一覧表!R10="","",大会申込一覧表!R10)</f>
        <v/>
      </c>
      <c r="AU2" t="str">
        <f>IF(大会申込一覧表!R11="","",大会申込一覧表!R11)</f>
        <v/>
      </c>
      <c r="AV2" s="1" t="str">
        <f>ASC(IF(入力シート!R1="","",入力シート!R1))</f>
        <v/>
      </c>
      <c r="AW2" t="str">
        <f>IF(大会申込一覧表!L5="","",(VLOOKUP(大会申込一覧表!L5,データ!$J$2:$K$48,2,FALSE)))</f>
        <v/>
      </c>
      <c r="AX2" t="str">
        <f>IF(大会申込一覧表!E6="","",大会申込一覧表!E6)</f>
        <v/>
      </c>
      <c r="AY2" t="str">
        <f>IF(大会申込一覧表!E5="","",大会申込一覧表!E5)</f>
        <v/>
      </c>
      <c r="AZ2" t="str">
        <f>IF(大会申込一覧表!P6="","",大会申込一覧表!P6)</f>
        <v/>
      </c>
      <c r="BA2" t="str">
        <f>IF(大会申込一覧表!E6="","",大会申込一覧表!E6)</f>
        <v/>
      </c>
      <c r="BB2" t="str">
        <f>IF(大会申込一覧表!P7="","",大会申込一覧表!P7)</f>
        <v/>
      </c>
      <c r="BC2" t="str">
        <f>IF(大会申込一覧表!P9="","",大会申込一覧表!P9)</f>
        <v/>
      </c>
      <c r="BE2" t="str">
        <f>IF(大会申込一覧表!D10="","",大会申込一覧表!D10)</f>
        <v/>
      </c>
      <c r="BF2" t="str">
        <f>IF(大会申込一覧表!H10="","",大会申込一覧表!H10)</f>
        <v/>
      </c>
      <c r="BG2" t="str">
        <f>IF(大会申込一覧表!D11="","",大会申込一覧表!D11)</f>
        <v/>
      </c>
      <c r="BH2" t="str">
        <f>IF(大会申込一覧表!H11="","",大会申込一覧表!H11)</f>
        <v/>
      </c>
      <c r="BI2" t="str">
        <f>IF(大会申込一覧表!K10="","",大会申込一覧表!K10)</f>
        <v/>
      </c>
      <c r="BJ2" t="str">
        <f>IF(大会申込一覧表!O10="","",大会申込一覧表!O10)</f>
        <v/>
      </c>
      <c r="BK2" t="str">
        <f>IF(大会申込一覧表!K11="","",大会申込一覧表!K11)</f>
        <v/>
      </c>
      <c r="BL2" t="str">
        <f>IF(大会申込一覧表!O11="","",大会申込一覧表!O11)</f>
        <v/>
      </c>
    </row>
    <row r="3" spans="2:65">
      <c r="B3" t="str">
        <f>IF(入力シート!C8="","",入力シート!$P$1)</f>
        <v/>
      </c>
      <c r="C3" t="str">
        <f>IF(入力シート!C8="","",大会申込一覧表!$P$6)</f>
        <v/>
      </c>
      <c r="D3" t="str">
        <f>IF(入力シート!C8="","",入力シート!A8)</f>
        <v/>
      </c>
      <c r="E3" t="str">
        <f>IF(入力シート!C8="","",'NANS Data'!C3&amp;'NANS Data'!D3)</f>
        <v/>
      </c>
      <c r="F3" t="str">
        <f>IF(入力シート!C8="","",入力シート!$R$1)</f>
        <v/>
      </c>
      <c r="I3" t="str">
        <f>ASC(IF(入力シート!C8="","",入力シート!B8))</f>
        <v/>
      </c>
      <c r="J3" t="str">
        <f>IF(入力シート!C8="","",入力シート!C8&amp;" "&amp;入力シート!D8)</f>
        <v/>
      </c>
      <c r="K3" t="str">
        <f>ASC(IF(入力シート!E8="","",入力シート!E8&amp;" "&amp;入力シート!F8))</f>
        <v/>
      </c>
      <c r="L3" t="str">
        <f t="shared" ref="L3:L16" si="0">J3</f>
        <v/>
      </c>
      <c r="M3" t="str">
        <f>ASC(IF(入力シート!G8="","",入力シート!G8))</f>
        <v/>
      </c>
      <c r="N3" t="str">
        <f>ASC(IF(入力シート!O8="","",入力シート!O8))</f>
        <v/>
      </c>
      <c r="O3" s="1" t="str">
        <f>IF(入力シート!I8="","",入力シート!I8)</f>
        <v/>
      </c>
      <c r="P3" s="1" t="str">
        <f>ASC(IF(入力シート!J8="","",入力シート!J8))</f>
        <v/>
      </c>
      <c r="Q3" t="str">
        <f>ASC(IF(入力シート!K8="","",入力シート!K8))</f>
        <v/>
      </c>
      <c r="R3" t="str">
        <f>ASC(IF(入力シート!L8="","",入力シート!L8))</f>
        <v/>
      </c>
      <c r="S3" t="str">
        <f>IF(入力シート!N8="","",入力シート!N8)</f>
        <v/>
      </c>
      <c r="T3" t="str">
        <f>ASC(IF(入力シート!M8="","",入力シート!M8))</f>
        <v/>
      </c>
      <c r="U3" s="1" t="str">
        <f>IF(入力シート!P8="","",data!U4)</f>
        <v/>
      </c>
      <c r="V3" t="str">
        <f>ASC(IF(入力シート!Q8="","",入力シート!Q8))</f>
        <v/>
      </c>
      <c r="Y3" s="1" t="str">
        <f>IF(入力シート!U8="","",data!Z4)</f>
        <v/>
      </c>
      <c r="Z3" t="str">
        <f>ASC(IF(入力シート!V8="","",入力シート!V8))</f>
        <v/>
      </c>
      <c r="AP3" t="str">
        <f>IF(入力シート!P8="","",入力シート!P8)</f>
        <v/>
      </c>
      <c r="AQ3" t="str">
        <f>IF(入力シート!U8="","",入力シート!U8)</f>
        <v/>
      </c>
      <c r="AR3" t="b">
        <f>EXACT('NANS Data'!AP3,data!V4)</f>
        <v>1</v>
      </c>
      <c r="AS3" t="b">
        <f>EXACT(AQ3,data!AA4)</f>
        <v>1</v>
      </c>
    </row>
    <row r="4" spans="2:65">
      <c r="B4" t="str">
        <f>IF(入力シート!C9="","",入力シート!$P$1)</f>
        <v/>
      </c>
      <c r="C4" t="str">
        <f>IF(入力シート!C9="","",大会申込一覧表!$P$6)</f>
        <v/>
      </c>
      <c r="D4" t="str">
        <f>IF(入力シート!C9="","",入力シート!A9)</f>
        <v/>
      </c>
      <c r="E4" t="str">
        <f>IF(入力シート!C9="","",'NANS Data'!C4&amp;'NANS Data'!D4)</f>
        <v/>
      </c>
      <c r="F4" t="str">
        <f>IF(入力シート!C9="","",入力シート!$R$1)</f>
        <v/>
      </c>
      <c r="I4" t="str">
        <f>ASC(IF(入力シート!C9="","",入力シート!B9))</f>
        <v/>
      </c>
      <c r="J4" t="str">
        <f>IF(入力シート!C9="","",入力シート!C9&amp;" "&amp;入力シート!D9)</f>
        <v/>
      </c>
      <c r="K4" t="str">
        <f>ASC(IF(入力シート!E9="","",入力シート!E9&amp;" "&amp;入力シート!F9))</f>
        <v/>
      </c>
      <c r="L4" t="str">
        <f t="shared" si="0"/>
        <v/>
      </c>
      <c r="M4" t="str">
        <f>ASC(IF(入力シート!G9="","",入力シート!G9))</f>
        <v/>
      </c>
      <c r="N4" t="str">
        <f>ASC(IF(入力シート!O9="","",入力シート!O9))</f>
        <v/>
      </c>
      <c r="O4" s="1" t="str">
        <f>IF(入力シート!I9="","",入力シート!I9)</f>
        <v/>
      </c>
      <c r="P4" s="1" t="str">
        <f>ASC(IF(入力シート!J9="","",入力シート!J9))</f>
        <v/>
      </c>
      <c r="Q4" t="str">
        <f>ASC(IF(入力シート!K9="","",入力シート!K9))</f>
        <v/>
      </c>
      <c r="R4" t="str">
        <f>ASC(IF(入力シート!L9="","",入力シート!L9))</f>
        <v/>
      </c>
      <c r="S4" t="str">
        <f>IF(入力シート!N9="","",入力シート!N9)</f>
        <v/>
      </c>
      <c r="T4" t="str">
        <f>ASC(IF(入力シート!M9="","",入力シート!M9))</f>
        <v/>
      </c>
      <c r="U4" s="1" t="str">
        <f>IF(入力シート!P9="","",data!U5)</f>
        <v/>
      </c>
      <c r="V4" t="str">
        <f>ASC(IF(入力シート!Q9="","",入力シート!Q9))</f>
        <v/>
      </c>
      <c r="Y4" s="1" t="str">
        <f>IF(入力シート!U9="","",data!Z5)</f>
        <v/>
      </c>
      <c r="Z4" t="str">
        <f>ASC(IF(入力シート!V9="","",入力シート!V9))</f>
        <v/>
      </c>
      <c r="AP4" t="str">
        <f>IF(入力シート!P9="","",入力シート!P9)</f>
        <v/>
      </c>
      <c r="AQ4" t="str">
        <f>IF(入力シート!U9="","",入力シート!U9)</f>
        <v/>
      </c>
      <c r="AR4" t="b">
        <f>EXACT('NANS Data'!AP4,data!V5)</f>
        <v>1</v>
      </c>
      <c r="AS4" t="b">
        <f>EXACT(AQ4,data!AA5)</f>
        <v>1</v>
      </c>
    </row>
    <row r="5" spans="2:65">
      <c r="B5" t="str">
        <f>IF(入力シート!C10="","",入力シート!$P$1)</f>
        <v/>
      </c>
      <c r="C5" t="str">
        <f>IF(入力シート!C10="","",大会申込一覧表!$P$6)</f>
        <v/>
      </c>
      <c r="D5" t="str">
        <f>IF(入力シート!C10="","",入力シート!A10)</f>
        <v/>
      </c>
      <c r="E5" t="str">
        <f>IF(入力シート!C10="","",'NANS Data'!C5&amp;'NANS Data'!D5)</f>
        <v/>
      </c>
      <c r="F5" t="str">
        <f>IF(入力シート!C10="","",入力シート!$R$1)</f>
        <v/>
      </c>
      <c r="I5" t="str">
        <f>ASC(IF(入力シート!C10="","",入力シート!B10))</f>
        <v/>
      </c>
      <c r="J5" t="str">
        <f>IF(入力シート!C10="","",入力シート!C10&amp;" "&amp;入力シート!D10)</f>
        <v/>
      </c>
      <c r="K5" t="str">
        <f>ASC(IF(入力シート!E10="","",入力シート!E10&amp;" "&amp;入力シート!F10))</f>
        <v/>
      </c>
      <c r="L5" t="str">
        <f t="shared" si="0"/>
        <v/>
      </c>
      <c r="M5" t="str">
        <f>ASC(IF(入力シート!G10="","",入力シート!G10))</f>
        <v/>
      </c>
      <c r="N5" t="str">
        <f>ASC(IF(入力シート!O10="","",入力シート!O10))</f>
        <v/>
      </c>
      <c r="O5" s="1" t="str">
        <f>IF(入力シート!I10="","",入力シート!I10)</f>
        <v/>
      </c>
      <c r="P5" s="1" t="str">
        <f>ASC(IF(入力シート!J10="","",入力シート!J10))</f>
        <v/>
      </c>
      <c r="Q5" t="str">
        <f>ASC(IF(入力シート!K10="","",入力シート!K10))</f>
        <v/>
      </c>
      <c r="R5" t="str">
        <f>ASC(IF(入力シート!L10="","",入力シート!L10))</f>
        <v/>
      </c>
      <c r="S5" t="str">
        <f>IF(入力シート!N10="","",入力シート!N10)</f>
        <v/>
      </c>
      <c r="T5" t="str">
        <f>ASC(IF(入力シート!M10="","",入力シート!M10))</f>
        <v/>
      </c>
      <c r="U5" s="1" t="str">
        <f>IF(入力シート!P10="","",data!U6)</f>
        <v/>
      </c>
      <c r="V5" t="str">
        <f>ASC(IF(入力シート!Q10="","",入力シート!Q10))</f>
        <v/>
      </c>
      <c r="Y5" s="1" t="str">
        <f>IF(入力シート!U10="","",data!Z6)</f>
        <v/>
      </c>
      <c r="Z5" t="str">
        <f>ASC(IF(入力シート!V10="","",入力シート!V10))</f>
        <v/>
      </c>
      <c r="AP5" t="str">
        <f>IF(入力シート!P10="","",入力シート!P10)</f>
        <v/>
      </c>
      <c r="AQ5" t="str">
        <f>IF(入力シート!U10="","",入力シート!U10)</f>
        <v/>
      </c>
      <c r="AR5" t="b">
        <f>EXACT('NANS Data'!AP5,data!V6)</f>
        <v>1</v>
      </c>
      <c r="AS5" t="b">
        <f>EXACT(AQ5,data!AA6)</f>
        <v>1</v>
      </c>
    </row>
    <row r="6" spans="2:65">
      <c r="B6" t="str">
        <f>IF(入力シート!C11="","",入力シート!$P$1)</f>
        <v/>
      </c>
      <c r="C6" t="str">
        <f>IF(入力シート!C11="","",大会申込一覧表!$P$6)</f>
        <v/>
      </c>
      <c r="D6" t="str">
        <f>IF(入力シート!C11="","",入力シート!A11)</f>
        <v/>
      </c>
      <c r="E6" t="str">
        <f>IF(入力シート!C11="","",'NANS Data'!C6&amp;'NANS Data'!D6)</f>
        <v/>
      </c>
      <c r="F6" t="str">
        <f>IF(入力シート!C11="","",入力シート!$R$1)</f>
        <v/>
      </c>
      <c r="I6" t="str">
        <f>ASC(IF(入力シート!C11="","",入力シート!B11))</f>
        <v/>
      </c>
      <c r="J6" t="str">
        <f>IF(入力シート!C11="","",入力シート!C11&amp;" "&amp;入力シート!D11)</f>
        <v/>
      </c>
      <c r="K6" t="str">
        <f>ASC(IF(入力シート!E11="","",入力シート!E11&amp;" "&amp;入力シート!F11))</f>
        <v/>
      </c>
      <c r="L6" t="str">
        <f t="shared" si="0"/>
        <v/>
      </c>
      <c r="M6" t="str">
        <f>ASC(IF(入力シート!G11="","",入力シート!G11))</f>
        <v/>
      </c>
      <c r="N6" t="str">
        <f>ASC(IF(入力シート!O11="","",入力シート!O11))</f>
        <v/>
      </c>
      <c r="O6" s="1" t="str">
        <f>IF(入力シート!I11="","",入力シート!I11)</f>
        <v/>
      </c>
      <c r="P6" s="1" t="str">
        <f>ASC(IF(入力シート!J11="","",入力シート!J11))</f>
        <v/>
      </c>
      <c r="Q6" t="str">
        <f>ASC(IF(入力シート!K11="","",入力シート!K11))</f>
        <v/>
      </c>
      <c r="R6" t="str">
        <f>ASC(IF(入力シート!L11="","",入力シート!L11))</f>
        <v/>
      </c>
      <c r="S6" t="str">
        <f>IF(入力シート!N11="","",入力シート!N11)</f>
        <v/>
      </c>
      <c r="T6" t="str">
        <f>ASC(IF(入力シート!M11="","",入力シート!M11))</f>
        <v/>
      </c>
      <c r="U6" s="1" t="str">
        <f>IF(入力シート!P11="","",data!U7)</f>
        <v/>
      </c>
      <c r="V6" t="str">
        <f>ASC(IF(入力シート!Q11="","",入力シート!Q11))</f>
        <v/>
      </c>
      <c r="Y6" s="1" t="str">
        <f>IF(入力シート!U11="","",data!Z7)</f>
        <v/>
      </c>
      <c r="Z6" t="str">
        <f>ASC(IF(入力シート!V11="","",入力シート!V11))</f>
        <v/>
      </c>
      <c r="AP6" t="str">
        <f>IF(入力シート!P11="","",入力シート!P11)</f>
        <v/>
      </c>
      <c r="AQ6" t="str">
        <f>IF(入力シート!U11="","",入力シート!U11)</f>
        <v/>
      </c>
      <c r="AR6" t="b">
        <f>EXACT('NANS Data'!AP6,data!V7)</f>
        <v>1</v>
      </c>
      <c r="AS6" t="b">
        <f>EXACT(AQ6,data!AA7)</f>
        <v>1</v>
      </c>
    </row>
    <row r="7" spans="2:65">
      <c r="B7" t="str">
        <f>IF(入力シート!C12="","",入力シート!$P$1)</f>
        <v/>
      </c>
      <c r="C7" t="str">
        <f>IF(入力シート!C12="","",大会申込一覧表!$P$6)</f>
        <v/>
      </c>
      <c r="D7" t="str">
        <f>IF(入力シート!C12="","",入力シート!A12)</f>
        <v/>
      </c>
      <c r="E7" t="str">
        <f>IF(入力シート!C12="","",'NANS Data'!C7&amp;'NANS Data'!D7)</f>
        <v/>
      </c>
      <c r="F7" t="str">
        <f>IF(入力シート!C12="","",入力シート!$R$1)</f>
        <v/>
      </c>
      <c r="I7" t="str">
        <f>ASC(IF(入力シート!C12="","",入力シート!B12))</f>
        <v/>
      </c>
      <c r="J7" t="str">
        <f>IF(入力シート!C12="","",入力シート!C12&amp;" "&amp;入力シート!D12)</f>
        <v/>
      </c>
      <c r="K7" t="str">
        <f>ASC(IF(入力シート!E12="","",入力シート!E12&amp;" "&amp;入力シート!F12))</f>
        <v/>
      </c>
      <c r="L7" t="str">
        <f t="shared" si="0"/>
        <v/>
      </c>
      <c r="M7" t="str">
        <f>ASC(IF(入力シート!G12="","",入力シート!G12))</f>
        <v/>
      </c>
      <c r="N7" t="str">
        <f>ASC(IF(入力シート!O12="","",入力シート!O12))</f>
        <v/>
      </c>
      <c r="O7" s="1" t="str">
        <f>IF(入力シート!I12="","",入力シート!I12)</f>
        <v/>
      </c>
      <c r="P7" s="1" t="str">
        <f>ASC(IF(入力シート!J12="","",入力シート!J12))</f>
        <v/>
      </c>
      <c r="Q7" t="str">
        <f>ASC(IF(入力シート!K12="","",入力シート!K12))</f>
        <v/>
      </c>
      <c r="R7" t="str">
        <f>ASC(IF(入力シート!L12="","",入力シート!L12))</f>
        <v/>
      </c>
      <c r="S7" t="str">
        <f>IF(入力シート!N12="","",入力シート!N12)</f>
        <v/>
      </c>
      <c r="T7" t="str">
        <f>ASC(IF(入力シート!M12="","",入力シート!M12))</f>
        <v/>
      </c>
      <c r="U7" s="1" t="str">
        <f>IF(入力シート!P12="","",data!U8)</f>
        <v/>
      </c>
      <c r="V7" t="str">
        <f>ASC(IF(入力シート!Q12="","",入力シート!Q12))</f>
        <v/>
      </c>
      <c r="Y7" s="1" t="str">
        <f>IF(入力シート!U12="","",data!Z8)</f>
        <v/>
      </c>
      <c r="Z7" t="str">
        <f>ASC(IF(入力シート!V12="","",入力シート!V12))</f>
        <v/>
      </c>
      <c r="AP7" t="str">
        <f>IF(入力シート!P12="","",入力シート!P12)</f>
        <v/>
      </c>
      <c r="AQ7" t="str">
        <f>IF(入力シート!U12="","",入力シート!U12)</f>
        <v/>
      </c>
      <c r="AR7" t="b">
        <f>EXACT('NANS Data'!AP7,data!V8)</f>
        <v>1</v>
      </c>
      <c r="AS7" t="b">
        <f>EXACT(AQ7,data!AA8)</f>
        <v>1</v>
      </c>
    </row>
    <row r="8" spans="2:65">
      <c r="B8" t="str">
        <f>IF(入力シート!C13="","",入力シート!$P$1)</f>
        <v/>
      </c>
      <c r="C8" t="str">
        <f>IF(入力シート!C13="","",大会申込一覧表!$P$6)</f>
        <v/>
      </c>
      <c r="D8" t="str">
        <f>IF(入力シート!C13="","",入力シート!A13)</f>
        <v/>
      </c>
      <c r="E8" t="str">
        <f>IF(入力シート!C13="","",'NANS Data'!C8&amp;'NANS Data'!D8)</f>
        <v/>
      </c>
      <c r="F8" t="str">
        <f>IF(入力シート!C13="","",入力シート!$R$1)</f>
        <v/>
      </c>
      <c r="I8" t="str">
        <f>ASC(IF(入力シート!C13="","",入力シート!B13))</f>
        <v/>
      </c>
      <c r="J8" t="str">
        <f>IF(入力シート!C13="","",入力シート!C13&amp;" "&amp;入力シート!D13)</f>
        <v/>
      </c>
      <c r="K8" t="str">
        <f>ASC(IF(入力シート!E13="","",入力シート!E13&amp;" "&amp;入力シート!F13))</f>
        <v/>
      </c>
      <c r="L8" t="str">
        <f t="shared" si="0"/>
        <v/>
      </c>
      <c r="M8" t="str">
        <f>ASC(IF(入力シート!G13="","",入力シート!G13))</f>
        <v/>
      </c>
      <c r="N8" t="str">
        <f>ASC(IF(入力シート!O13="","",入力シート!O13))</f>
        <v/>
      </c>
      <c r="O8" s="1" t="str">
        <f>IF(入力シート!I13="","",入力シート!I13)</f>
        <v/>
      </c>
      <c r="P8" s="1" t="str">
        <f>ASC(IF(入力シート!J13="","",入力シート!J13))</f>
        <v/>
      </c>
      <c r="Q8" t="str">
        <f>ASC(IF(入力シート!K13="","",入力シート!K13))</f>
        <v/>
      </c>
      <c r="R8" t="str">
        <f>ASC(IF(入力シート!L13="","",入力シート!L13))</f>
        <v/>
      </c>
      <c r="S8" t="str">
        <f>IF(入力シート!N13="","",入力シート!N13)</f>
        <v/>
      </c>
      <c r="T8" t="str">
        <f>ASC(IF(入力シート!M13="","",入力シート!M13))</f>
        <v/>
      </c>
      <c r="U8" s="1" t="str">
        <f>IF(入力シート!P13="","",data!U9)</f>
        <v/>
      </c>
      <c r="V8" t="str">
        <f>ASC(IF(入力シート!Q13="","",入力シート!Q13))</f>
        <v/>
      </c>
      <c r="Y8" s="1" t="str">
        <f>IF(入力シート!U13="","",data!Z9)</f>
        <v/>
      </c>
      <c r="Z8" t="str">
        <f>ASC(IF(入力シート!V13="","",入力シート!V13))</f>
        <v/>
      </c>
      <c r="AP8" t="str">
        <f>IF(入力シート!P13="","",入力シート!P13)</f>
        <v/>
      </c>
      <c r="AQ8" t="str">
        <f>IF(入力シート!U13="","",入力シート!U13)</f>
        <v/>
      </c>
      <c r="AR8" t="b">
        <f>EXACT('NANS Data'!AP8,data!V9)</f>
        <v>1</v>
      </c>
      <c r="AS8" t="b">
        <f>EXACT(AQ8,data!AA9)</f>
        <v>1</v>
      </c>
    </row>
    <row r="9" spans="2:65">
      <c r="B9" t="str">
        <f>IF(入力シート!C14="","",入力シート!$P$1)</f>
        <v/>
      </c>
      <c r="C9" t="str">
        <f>IF(入力シート!C14="","",大会申込一覧表!$P$6)</f>
        <v/>
      </c>
      <c r="D9" t="str">
        <f>IF(入力シート!C14="","",入力シート!A14)</f>
        <v/>
      </c>
      <c r="E9" t="str">
        <f>IF(入力シート!C14="","",'NANS Data'!C9&amp;'NANS Data'!D9)</f>
        <v/>
      </c>
      <c r="F9" t="str">
        <f>IF(入力シート!C14="","",入力シート!$R$1)</f>
        <v/>
      </c>
      <c r="I9" t="str">
        <f>ASC(IF(入力シート!C14="","",入力シート!B14))</f>
        <v/>
      </c>
      <c r="J9" t="str">
        <f>IF(入力シート!C14="","",入力シート!C14&amp;" "&amp;入力シート!D14)</f>
        <v/>
      </c>
      <c r="K9" t="str">
        <f>ASC(IF(入力シート!E14="","",入力シート!E14&amp;" "&amp;入力シート!F14))</f>
        <v/>
      </c>
      <c r="L9" t="str">
        <f t="shared" si="0"/>
        <v/>
      </c>
      <c r="M9" t="str">
        <f>ASC(IF(入力シート!G14="","",入力シート!G14))</f>
        <v/>
      </c>
      <c r="N9" t="str">
        <f>ASC(IF(入力シート!O14="","",入力シート!O14))</f>
        <v/>
      </c>
      <c r="O9" s="1" t="str">
        <f>IF(入力シート!I14="","",入力シート!I14)</f>
        <v/>
      </c>
      <c r="P9" s="1" t="str">
        <f>ASC(IF(入力シート!J14="","",入力シート!J14))</f>
        <v/>
      </c>
      <c r="Q9" t="str">
        <f>ASC(IF(入力シート!K14="","",入力シート!K14))</f>
        <v/>
      </c>
      <c r="R9" t="str">
        <f>ASC(IF(入力シート!L14="","",入力シート!L14))</f>
        <v/>
      </c>
      <c r="S9" t="str">
        <f>IF(入力シート!N14="","",入力シート!N14)</f>
        <v/>
      </c>
      <c r="T9" t="str">
        <f>ASC(IF(入力シート!M14="","",入力シート!M14))</f>
        <v/>
      </c>
      <c r="U9" s="1" t="str">
        <f>IF(入力シート!P14="","",data!U10)</f>
        <v/>
      </c>
      <c r="V9" t="str">
        <f>ASC(IF(入力シート!Q14="","",入力シート!Q14))</f>
        <v/>
      </c>
      <c r="Y9" s="1" t="str">
        <f>IF(入力シート!U14="","",data!Z10)</f>
        <v/>
      </c>
      <c r="Z9" t="str">
        <f>ASC(IF(入力シート!V14="","",入力シート!V14))</f>
        <v/>
      </c>
      <c r="AP9" t="str">
        <f>IF(入力シート!P14="","",入力シート!P14)</f>
        <v/>
      </c>
      <c r="AQ9" t="str">
        <f>IF(入力シート!U14="","",入力シート!U14)</f>
        <v/>
      </c>
      <c r="AR9" t="b">
        <f>EXACT('NANS Data'!AP9,data!V10)</f>
        <v>1</v>
      </c>
      <c r="AS9" t="b">
        <f>EXACT(AQ9,data!AA10)</f>
        <v>1</v>
      </c>
    </row>
    <row r="10" spans="2:65">
      <c r="B10" t="str">
        <f>IF(入力シート!C15="","",入力シート!$P$1)</f>
        <v/>
      </c>
      <c r="C10" t="str">
        <f>IF(入力シート!C15="","",大会申込一覧表!$P$6)</f>
        <v/>
      </c>
      <c r="D10" t="str">
        <f>IF(入力シート!C15="","",入力シート!A15)</f>
        <v/>
      </c>
      <c r="E10" t="str">
        <f>IF(入力シート!C15="","",'NANS Data'!C10&amp;'NANS Data'!D10)</f>
        <v/>
      </c>
      <c r="F10" t="str">
        <f>IF(入力シート!C15="","",入力シート!$R$1)</f>
        <v/>
      </c>
      <c r="I10" t="str">
        <f>ASC(IF(入力シート!C15="","",入力シート!B15))</f>
        <v/>
      </c>
      <c r="J10" t="str">
        <f>IF(入力シート!C15="","",入力シート!C15&amp;" "&amp;入力シート!D15)</f>
        <v/>
      </c>
      <c r="K10" t="str">
        <f>ASC(IF(入力シート!E15="","",入力シート!E15&amp;" "&amp;入力シート!F15))</f>
        <v/>
      </c>
      <c r="L10" t="str">
        <f t="shared" si="0"/>
        <v/>
      </c>
      <c r="M10" t="str">
        <f>ASC(IF(入力シート!G15="","",入力シート!G15))</f>
        <v/>
      </c>
      <c r="N10" t="str">
        <f>ASC(IF(入力シート!O15="","",入力シート!O15))</f>
        <v/>
      </c>
      <c r="O10" s="1" t="str">
        <f>IF(入力シート!I15="","",入力シート!I15)</f>
        <v/>
      </c>
      <c r="P10" s="1" t="str">
        <f>ASC(IF(入力シート!J15="","",入力シート!J15))</f>
        <v/>
      </c>
      <c r="Q10" t="str">
        <f>ASC(IF(入力シート!K15="","",入力シート!K15))</f>
        <v/>
      </c>
      <c r="R10" t="str">
        <f>ASC(IF(入力シート!L15="","",入力シート!L15))</f>
        <v/>
      </c>
      <c r="S10" t="str">
        <f>IF(入力シート!N15="","",入力シート!N15)</f>
        <v/>
      </c>
      <c r="T10" t="str">
        <f>ASC(IF(入力シート!M15="","",入力シート!M15))</f>
        <v/>
      </c>
      <c r="U10" s="1" t="str">
        <f>IF(入力シート!P15="","",data!U11)</f>
        <v/>
      </c>
      <c r="V10" t="str">
        <f>ASC(IF(入力シート!Q15="","",入力シート!Q15))</f>
        <v/>
      </c>
      <c r="Y10" s="1" t="str">
        <f>IF(入力シート!U15="","",data!Z11)</f>
        <v/>
      </c>
      <c r="Z10" t="str">
        <f>ASC(IF(入力シート!V15="","",入力シート!V15))</f>
        <v/>
      </c>
      <c r="AP10" t="str">
        <f>IF(入力シート!P15="","",入力シート!P15)</f>
        <v/>
      </c>
      <c r="AQ10" t="str">
        <f>IF(入力シート!U15="","",入力シート!U15)</f>
        <v/>
      </c>
      <c r="AR10" t="b">
        <f>EXACT('NANS Data'!AP10,data!V11)</f>
        <v>1</v>
      </c>
      <c r="AS10" t="b">
        <f>EXACT(AQ10,data!AA11)</f>
        <v>1</v>
      </c>
    </row>
    <row r="11" spans="2:65">
      <c r="B11" t="str">
        <f>IF(入力シート!C16="","",入力シート!$P$1)</f>
        <v/>
      </c>
      <c r="C11" t="str">
        <f>IF(入力シート!C16="","",大会申込一覧表!$P$6)</f>
        <v/>
      </c>
      <c r="D11" t="str">
        <f>IF(入力シート!C16="","",入力シート!A16)</f>
        <v/>
      </c>
      <c r="E11" t="str">
        <f>IF(入力シート!C16="","",'NANS Data'!C11&amp;'NANS Data'!D11)</f>
        <v/>
      </c>
      <c r="F11" t="str">
        <f>IF(入力シート!C16="","",入力シート!$R$1)</f>
        <v/>
      </c>
      <c r="I11" t="str">
        <f>ASC(IF(入力シート!C16="","",入力シート!B16))</f>
        <v/>
      </c>
      <c r="J11" t="str">
        <f>IF(入力シート!C16="","",入力シート!C16&amp;" "&amp;入力シート!D16)</f>
        <v/>
      </c>
      <c r="K11" t="str">
        <f>ASC(IF(入力シート!E16="","",入力シート!E16&amp;" "&amp;入力シート!F16))</f>
        <v/>
      </c>
      <c r="L11" t="str">
        <f t="shared" si="0"/>
        <v/>
      </c>
      <c r="M11" t="str">
        <f>ASC(IF(入力シート!G16="","",入力シート!G16))</f>
        <v/>
      </c>
      <c r="N11" t="str">
        <f>ASC(IF(入力シート!O16="","",入力シート!O16))</f>
        <v/>
      </c>
      <c r="O11" s="1" t="str">
        <f>IF(入力シート!I16="","",入力シート!I16)</f>
        <v/>
      </c>
      <c r="P11" s="1" t="str">
        <f>ASC(IF(入力シート!J16="","",入力シート!J16))</f>
        <v/>
      </c>
      <c r="Q11" t="str">
        <f>ASC(IF(入力シート!K16="","",入力シート!K16))</f>
        <v/>
      </c>
      <c r="R11" t="str">
        <f>ASC(IF(入力シート!L16="","",入力シート!L16))</f>
        <v/>
      </c>
      <c r="S11" t="str">
        <f>IF(入力シート!N16="","",入力シート!N16)</f>
        <v/>
      </c>
      <c r="T11" t="str">
        <f>ASC(IF(入力シート!M16="","",入力シート!M16))</f>
        <v/>
      </c>
      <c r="U11" s="1" t="str">
        <f>IF(入力シート!P16="","",data!U12)</f>
        <v/>
      </c>
      <c r="V11" t="str">
        <f>ASC(IF(入力シート!Q16="","",入力シート!Q16))</f>
        <v/>
      </c>
      <c r="Y11" s="1" t="str">
        <f>IF(入力シート!U16="","",data!Z12)</f>
        <v/>
      </c>
      <c r="Z11" t="str">
        <f>ASC(IF(入力シート!V16="","",入力シート!V16))</f>
        <v/>
      </c>
      <c r="AP11" t="str">
        <f>IF(入力シート!P16="","",入力シート!P16)</f>
        <v/>
      </c>
      <c r="AQ11" t="str">
        <f>IF(入力シート!U16="","",入力シート!U16)</f>
        <v/>
      </c>
      <c r="AR11" t="b">
        <f>EXACT('NANS Data'!AP11,data!V12)</f>
        <v>1</v>
      </c>
      <c r="AS11" t="b">
        <f>EXACT(AQ11,data!AA12)</f>
        <v>1</v>
      </c>
    </row>
    <row r="12" spans="2:65">
      <c r="B12" t="str">
        <f>IF(入力シート!C17="","",入力シート!$P$1)</f>
        <v/>
      </c>
      <c r="C12" t="str">
        <f>IF(入力シート!C17="","",大会申込一覧表!$P$6)</f>
        <v/>
      </c>
      <c r="D12" t="str">
        <f>IF(入力シート!C17="","",入力シート!A17)</f>
        <v/>
      </c>
      <c r="E12" t="str">
        <f>IF(入力シート!C17="","",'NANS Data'!C12&amp;'NANS Data'!D12)</f>
        <v/>
      </c>
      <c r="F12" t="str">
        <f>IF(入力シート!C17="","",入力シート!$R$1)</f>
        <v/>
      </c>
      <c r="I12" t="str">
        <f>ASC(IF(入力シート!C17="","",入力シート!B17))</f>
        <v/>
      </c>
      <c r="J12" t="str">
        <f>IF(入力シート!C17="","",入力シート!C17&amp;" "&amp;入力シート!D17)</f>
        <v/>
      </c>
      <c r="K12" t="str">
        <f>ASC(IF(入力シート!E17="","",入力シート!E17&amp;" "&amp;入力シート!F17))</f>
        <v/>
      </c>
      <c r="L12" t="str">
        <f t="shared" si="0"/>
        <v/>
      </c>
      <c r="M12" t="str">
        <f>ASC(IF(入力シート!G17="","",入力シート!G17))</f>
        <v/>
      </c>
      <c r="N12" t="str">
        <f>ASC(IF(入力シート!O17="","",入力シート!O17))</f>
        <v/>
      </c>
      <c r="O12" s="1" t="str">
        <f>IF(入力シート!I17="","",入力シート!I17)</f>
        <v/>
      </c>
      <c r="P12" s="1" t="str">
        <f>ASC(IF(入力シート!J17="","",入力シート!J17))</f>
        <v/>
      </c>
      <c r="Q12" t="str">
        <f>ASC(IF(入力シート!K17="","",入力シート!K17))</f>
        <v/>
      </c>
      <c r="R12" t="str">
        <f>ASC(IF(入力シート!L17="","",入力シート!L17))</f>
        <v/>
      </c>
      <c r="S12" t="str">
        <f>IF(入力シート!N17="","",入力シート!N17)</f>
        <v/>
      </c>
      <c r="T12" t="str">
        <f>ASC(IF(入力シート!M17="","",入力シート!M17))</f>
        <v/>
      </c>
      <c r="U12" s="1" t="str">
        <f>IF(入力シート!P17="","",data!U13)</f>
        <v/>
      </c>
      <c r="V12" t="str">
        <f>ASC(IF(入力シート!Q17="","",入力シート!Q17))</f>
        <v/>
      </c>
      <c r="Y12" s="1" t="str">
        <f>IF(入力シート!U17="","",data!Z13)</f>
        <v/>
      </c>
      <c r="Z12" t="str">
        <f>ASC(IF(入力シート!V17="","",入力シート!V17))</f>
        <v/>
      </c>
      <c r="AP12" t="str">
        <f>IF(入力シート!P17="","",入力シート!P17)</f>
        <v/>
      </c>
      <c r="AQ12" t="str">
        <f>IF(入力シート!U17="","",入力シート!U17)</f>
        <v/>
      </c>
      <c r="AR12" t="b">
        <f>EXACT('NANS Data'!AP12,data!V13)</f>
        <v>1</v>
      </c>
      <c r="AS12" t="b">
        <f>EXACT(AQ12,data!AA13)</f>
        <v>1</v>
      </c>
    </row>
    <row r="13" spans="2:65">
      <c r="B13" t="str">
        <f>IF(入力シート!C18="","",入力シート!$P$1)</f>
        <v/>
      </c>
      <c r="C13" t="str">
        <f>IF(入力シート!C18="","",大会申込一覧表!$P$6)</f>
        <v/>
      </c>
      <c r="D13" t="str">
        <f>IF(入力シート!C18="","",入力シート!A18)</f>
        <v/>
      </c>
      <c r="E13" t="str">
        <f>IF(入力シート!C18="","",'NANS Data'!C13&amp;'NANS Data'!D13)</f>
        <v/>
      </c>
      <c r="F13" t="str">
        <f>IF(入力シート!C18="","",入力シート!$R$1)</f>
        <v/>
      </c>
      <c r="I13" t="str">
        <f>ASC(IF(入力シート!C18="","",入力シート!B18))</f>
        <v/>
      </c>
      <c r="J13" t="str">
        <f>IF(入力シート!C18="","",入力シート!C18&amp;" "&amp;入力シート!D18)</f>
        <v/>
      </c>
      <c r="K13" t="str">
        <f>ASC(IF(入力シート!E18="","",入力シート!E18&amp;" "&amp;入力シート!F18))</f>
        <v/>
      </c>
      <c r="L13" t="str">
        <f t="shared" si="0"/>
        <v/>
      </c>
      <c r="M13" t="str">
        <f>ASC(IF(入力シート!G18="","",入力シート!G18))</f>
        <v/>
      </c>
      <c r="N13" t="str">
        <f>ASC(IF(入力シート!O18="","",入力シート!O18))</f>
        <v/>
      </c>
      <c r="O13" s="1" t="str">
        <f>IF(入力シート!I18="","",入力シート!I18)</f>
        <v/>
      </c>
      <c r="P13" s="1" t="str">
        <f>ASC(IF(入力シート!J18="","",入力シート!J18))</f>
        <v/>
      </c>
      <c r="Q13" t="str">
        <f>ASC(IF(入力シート!K18="","",入力シート!K18))</f>
        <v/>
      </c>
      <c r="R13" t="str">
        <f>ASC(IF(入力シート!L18="","",入力シート!L18))</f>
        <v/>
      </c>
      <c r="S13" t="str">
        <f>IF(入力シート!N18="","",入力シート!N18)</f>
        <v/>
      </c>
      <c r="T13" t="str">
        <f>ASC(IF(入力シート!M18="","",入力シート!M18))</f>
        <v/>
      </c>
      <c r="U13" s="1" t="str">
        <f>IF(入力シート!P18="","",data!U14)</f>
        <v/>
      </c>
      <c r="V13" t="str">
        <f>ASC(IF(入力シート!Q18="","",入力シート!Q18))</f>
        <v/>
      </c>
      <c r="Y13" s="1" t="str">
        <f>IF(入力シート!U18="","",data!Z14)</f>
        <v/>
      </c>
      <c r="Z13" t="str">
        <f>ASC(IF(入力シート!V18="","",入力シート!V18))</f>
        <v/>
      </c>
      <c r="AP13" t="str">
        <f>IF(入力シート!P18="","",入力シート!P18)</f>
        <v/>
      </c>
      <c r="AQ13" t="str">
        <f>IF(入力シート!U18="","",入力シート!U18)</f>
        <v/>
      </c>
      <c r="AR13" t="b">
        <f>EXACT('NANS Data'!AP13,data!V14)</f>
        <v>1</v>
      </c>
      <c r="AS13" t="b">
        <f>EXACT(AQ13,data!AA14)</f>
        <v>1</v>
      </c>
    </row>
    <row r="14" spans="2:65">
      <c r="B14" t="str">
        <f>IF(入力シート!C19="","",入力シート!$P$1)</f>
        <v/>
      </c>
      <c r="C14" t="str">
        <f>IF(入力シート!C19="","",大会申込一覧表!$P$6)</f>
        <v/>
      </c>
      <c r="D14" t="str">
        <f>IF(入力シート!C19="","",入力シート!A19)</f>
        <v/>
      </c>
      <c r="E14" t="str">
        <f>IF(入力シート!C19="","",'NANS Data'!C14&amp;'NANS Data'!D14)</f>
        <v/>
      </c>
      <c r="F14" t="str">
        <f>IF(入力シート!C19="","",入力シート!$R$1)</f>
        <v/>
      </c>
      <c r="I14" t="str">
        <f>ASC(IF(入力シート!C19="","",入力シート!B19))</f>
        <v/>
      </c>
      <c r="J14" t="str">
        <f>IF(入力シート!C19="","",入力シート!C19&amp;" "&amp;入力シート!D19)</f>
        <v/>
      </c>
      <c r="K14" t="str">
        <f>ASC(IF(入力シート!E19="","",入力シート!E19&amp;" "&amp;入力シート!F19))</f>
        <v/>
      </c>
      <c r="L14" t="str">
        <f t="shared" si="0"/>
        <v/>
      </c>
      <c r="M14" t="str">
        <f>ASC(IF(入力シート!G19="","",入力シート!G19))</f>
        <v/>
      </c>
      <c r="N14" t="str">
        <f>ASC(IF(入力シート!O19="","",入力シート!O19))</f>
        <v/>
      </c>
      <c r="O14" s="1" t="str">
        <f>IF(入力シート!I19="","",入力シート!I19)</f>
        <v/>
      </c>
      <c r="P14" s="1" t="str">
        <f>ASC(IF(入力シート!J19="","",入力シート!J19))</f>
        <v/>
      </c>
      <c r="Q14" t="str">
        <f>ASC(IF(入力シート!K19="","",入力シート!K19))</f>
        <v/>
      </c>
      <c r="R14" t="str">
        <f>ASC(IF(入力シート!L19="","",入力シート!L19))</f>
        <v/>
      </c>
      <c r="S14" t="str">
        <f>IF(入力シート!N19="","",入力シート!N19)</f>
        <v/>
      </c>
      <c r="T14" t="str">
        <f>ASC(IF(入力シート!M19="","",入力シート!M19))</f>
        <v/>
      </c>
      <c r="U14" s="1" t="str">
        <f>IF(入力シート!P19="","",data!U15)</f>
        <v/>
      </c>
      <c r="V14" t="str">
        <f>ASC(IF(入力シート!Q19="","",入力シート!Q19))</f>
        <v/>
      </c>
      <c r="Y14" s="1" t="str">
        <f>IF(入力シート!U19="","",data!Z15)</f>
        <v/>
      </c>
      <c r="Z14" t="str">
        <f>ASC(IF(入力シート!V19="","",入力シート!V19))</f>
        <v/>
      </c>
      <c r="AP14" t="str">
        <f>IF(入力シート!P19="","",入力シート!P19)</f>
        <v/>
      </c>
      <c r="AQ14" t="str">
        <f>IF(入力シート!U19="","",入力シート!U19)</f>
        <v/>
      </c>
      <c r="AR14" t="b">
        <f>EXACT('NANS Data'!AP14,data!V15)</f>
        <v>1</v>
      </c>
      <c r="AS14" t="b">
        <f>EXACT(AQ14,data!AA15)</f>
        <v>1</v>
      </c>
    </row>
    <row r="15" spans="2:65">
      <c r="B15" t="str">
        <f>IF(入力シート!C20="","",入力シート!$P$1)</f>
        <v/>
      </c>
      <c r="C15" t="str">
        <f>IF(入力シート!C20="","",大会申込一覧表!$P$6)</f>
        <v/>
      </c>
      <c r="D15" t="str">
        <f>IF(入力シート!C20="","",入力シート!A20)</f>
        <v/>
      </c>
      <c r="E15" t="str">
        <f>IF(入力シート!C20="","",'NANS Data'!C15&amp;'NANS Data'!D15)</f>
        <v/>
      </c>
      <c r="F15" t="str">
        <f>IF(入力シート!C20="","",入力シート!$R$1)</f>
        <v/>
      </c>
      <c r="I15" t="str">
        <f>ASC(IF(入力シート!C20="","",入力シート!B20))</f>
        <v/>
      </c>
      <c r="J15" t="str">
        <f>IF(入力シート!C20="","",入力シート!C20&amp;" "&amp;入力シート!D20)</f>
        <v/>
      </c>
      <c r="K15" t="str">
        <f>ASC(IF(入力シート!E20="","",入力シート!E20&amp;" "&amp;入力シート!F20))</f>
        <v/>
      </c>
      <c r="L15" t="str">
        <f t="shared" si="0"/>
        <v/>
      </c>
      <c r="M15" t="str">
        <f>ASC(IF(入力シート!G20="","",入力シート!G20))</f>
        <v/>
      </c>
      <c r="N15" t="str">
        <f>ASC(IF(入力シート!O20="","",入力シート!O20))</f>
        <v/>
      </c>
      <c r="O15" s="1" t="str">
        <f>IF(入力シート!I20="","",入力シート!I20)</f>
        <v/>
      </c>
      <c r="P15" s="1" t="str">
        <f>ASC(IF(入力シート!J20="","",入力シート!J20))</f>
        <v/>
      </c>
      <c r="Q15" t="str">
        <f>ASC(IF(入力シート!K20="","",入力シート!K20))</f>
        <v/>
      </c>
      <c r="R15" t="str">
        <f>ASC(IF(入力シート!L20="","",入力シート!L20))</f>
        <v/>
      </c>
      <c r="S15" t="str">
        <f>IF(入力シート!N20="","",入力シート!N20)</f>
        <v/>
      </c>
      <c r="T15" t="str">
        <f>ASC(IF(入力シート!M20="","",入力シート!M20))</f>
        <v/>
      </c>
      <c r="U15" s="1" t="str">
        <f>IF(入力シート!P20="","",data!U16)</f>
        <v/>
      </c>
      <c r="V15" t="str">
        <f>ASC(IF(入力シート!Q20="","",入力シート!Q20))</f>
        <v/>
      </c>
      <c r="Y15" s="1" t="str">
        <f>IF(入力シート!U20="","",data!Z16)</f>
        <v/>
      </c>
      <c r="Z15" t="str">
        <f>ASC(IF(入力シート!V20="","",入力シート!V20))</f>
        <v/>
      </c>
      <c r="AP15" t="str">
        <f>IF(入力シート!P20="","",入力シート!P20)</f>
        <v/>
      </c>
      <c r="AQ15" t="str">
        <f>IF(入力シート!U20="","",入力シート!U20)</f>
        <v/>
      </c>
      <c r="AR15" t="b">
        <f>EXACT('NANS Data'!AP15,data!V16)</f>
        <v>1</v>
      </c>
      <c r="AS15" t="b">
        <f>EXACT(AQ15,data!AA16)</f>
        <v>1</v>
      </c>
    </row>
    <row r="16" spans="2:65">
      <c r="B16" t="str">
        <f>IF(入力シート!C21="","",入力シート!$P$1)</f>
        <v/>
      </c>
      <c r="C16" t="str">
        <f>IF(入力シート!C21="","",大会申込一覧表!$P$6)</f>
        <v/>
      </c>
      <c r="D16" t="str">
        <f>IF(入力シート!C21="","",入力シート!A21)</f>
        <v/>
      </c>
      <c r="E16" t="str">
        <f>IF(入力シート!C21="","",'NANS Data'!C16&amp;'NANS Data'!D16)</f>
        <v/>
      </c>
      <c r="F16" t="str">
        <f>IF(入力シート!C21="","",入力シート!$R$1)</f>
        <v/>
      </c>
      <c r="I16" t="str">
        <f>ASC(IF(入力シート!C21="","",入力シート!B21))</f>
        <v/>
      </c>
      <c r="J16" t="str">
        <f>IF(入力シート!C21="","",入力シート!C21&amp;" "&amp;入力シート!D21)</f>
        <v/>
      </c>
      <c r="K16" t="str">
        <f>ASC(IF(入力シート!E21="","",入力シート!E21&amp;" "&amp;入力シート!F21))</f>
        <v/>
      </c>
      <c r="L16" t="str">
        <f t="shared" si="0"/>
        <v/>
      </c>
      <c r="M16" t="str">
        <f>ASC(IF(入力シート!G21="","",入力シート!G21))</f>
        <v/>
      </c>
      <c r="N16" t="str">
        <f>ASC(IF(入力シート!O21="","",入力シート!O21))</f>
        <v/>
      </c>
      <c r="O16" s="1" t="str">
        <f>IF(入力シート!I21="","",入力シート!I21)</f>
        <v/>
      </c>
      <c r="P16" s="1" t="str">
        <f>ASC(IF(入力シート!J21="","",入力シート!J21))</f>
        <v/>
      </c>
      <c r="Q16" t="str">
        <f>ASC(IF(入力シート!K21="","",入力シート!K21))</f>
        <v/>
      </c>
      <c r="R16" t="str">
        <f>ASC(IF(入力シート!L21="","",入力シート!L21))</f>
        <v/>
      </c>
      <c r="S16" t="str">
        <f>IF(入力シート!N21="","",入力シート!N21)</f>
        <v/>
      </c>
      <c r="T16" t="str">
        <f>ASC(IF(入力シート!M21="","",入力シート!M21))</f>
        <v/>
      </c>
      <c r="U16" s="1" t="str">
        <f>IF(入力シート!P21="","",data!U17)</f>
        <v/>
      </c>
      <c r="V16" t="str">
        <f>ASC(IF(入力シート!Q21="","",入力シート!Q21))</f>
        <v/>
      </c>
      <c r="Y16" s="1" t="str">
        <f>IF(入力シート!U21="","",data!Z17)</f>
        <v/>
      </c>
      <c r="Z16" t="str">
        <f>ASC(IF(入力シート!V21="","",入力シート!V21))</f>
        <v/>
      </c>
      <c r="AP16" t="str">
        <f>IF(入力シート!P21="","",入力シート!P21)</f>
        <v/>
      </c>
      <c r="AQ16" t="str">
        <f>IF(入力シート!U21="","",入力シート!U21)</f>
        <v/>
      </c>
      <c r="AR16" t="b">
        <f>EXACT('NANS Data'!AP16,data!V17)</f>
        <v>1</v>
      </c>
      <c r="AS16" t="b">
        <f>EXACT(AQ16,data!AA17)</f>
        <v>1</v>
      </c>
    </row>
    <row r="17" spans="2:43">
      <c r="B17" t="str">
        <f>IF(入力シート!C22="","",入力シート!$P$1)</f>
        <v/>
      </c>
      <c r="C17" t="str">
        <f>IF(入力シート!C22="","",大会申込一覧表!$P$6)</f>
        <v/>
      </c>
      <c r="D17" t="str">
        <f>IF(入力シート!C22="","",入力シート!A22)</f>
        <v/>
      </c>
      <c r="E17" t="str">
        <f>IF(入力シート!C22="","",'NANS Data'!C17&amp;'NANS Data'!D17)</f>
        <v/>
      </c>
      <c r="F17" t="str">
        <f>IF(入力シート!C22="","",入力シート!$R$1)</f>
        <v/>
      </c>
      <c r="I17" t="str">
        <f>ASC(IF(入力シート!C22="","",入力シート!B22))</f>
        <v/>
      </c>
      <c r="J17" t="str">
        <f>IF(入力シート!C22="","",入力シート!C22&amp;" "&amp;入力シート!D22)</f>
        <v/>
      </c>
      <c r="K17" t="str">
        <f>ASC(IF(入力シート!E22="","",入力シート!E22&amp;" "&amp;入力シート!F22))</f>
        <v/>
      </c>
      <c r="L17" t="str">
        <f t="shared" ref="L12:L17" si="1">J17</f>
        <v/>
      </c>
      <c r="M17" t="str">
        <f>ASC(IF(入力シート!G22="","",入力シート!G22))</f>
        <v/>
      </c>
      <c r="N17" t="str">
        <f>ASC(IF(入力シート!O22="","",入力シート!O22))</f>
        <v/>
      </c>
      <c r="O17" s="1" t="str">
        <f>IF(入力シート!I22="","",入力シート!I22)</f>
        <v/>
      </c>
      <c r="P17" s="1" t="str">
        <f>ASC(IF(入力シート!J22="","",入力シート!J22))</f>
        <v/>
      </c>
      <c r="Q17" t="str">
        <f>ASC(IF(入力シート!K22="","",入力シート!K22))</f>
        <v/>
      </c>
      <c r="R17" t="str">
        <f>ASC(IF(入力シート!L22="","",入力シート!L22))</f>
        <v/>
      </c>
      <c r="S17" t="str">
        <f>IF(入力シート!N22="","",入力シート!N22)</f>
        <v/>
      </c>
      <c r="T17" t="str">
        <f>ASC(IF(入力シート!M22="","",入力シート!M22))</f>
        <v/>
      </c>
      <c r="U17" s="1" t="str">
        <f>IF(入力シート!P22="","",data!U18)</f>
        <v/>
      </c>
      <c r="V17" t="str">
        <f>ASC(IF(入力シート!Q22="","",入力シート!Q22))</f>
        <v/>
      </c>
      <c r="Y17" t="str">
        <f>IF(入力シート!U22="","",data!Z18)</f>
        <v/>
      </c>
      <c r="Z17" t="str">
        <f>ASC(IF(入力シート!V22="","",入力シート!V22))</f>
        <v/>
      </c>
      <c r="AP17" t="str">
        <f>IF(入力シート!P22="","",入力シート!P22)</f>
        <v/>
      </c>
      <c r="AQ17" t="str">
        <f>IF(入力シート!U22="","",入力シート!U22)</f>
        <v/>
      </c>
    </row>
  </sheetData>
  <customSheetViews>
    <customSheetView guid="{2CBC34F5-982E-4407-B097-4AB0D5EF1522}">
      <selection activeCell="AG15" sqref="AG15"/>
      <pageMargins left="0.7" right="0.7" top="0.75" bottom="0.75" header="0.3" footer="0.3"/>
      <pageSetup paperSize="9" orientation="portrait" verticalDpi="0" r:id="rId1"/>
    </customSheetView>
  </customSheetViews>
  <phoneticPr fontId="39"/>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T62"/>
  <sheetViews>
    <sheetView topLeftCell="I1" workbookViewId="0">
      <selection activeCell="V3" sqref="V3"/>
    </sheetView>
  </sheetViews>
  <sheetFormatPr defaultColWidth="9" defaultRowHeight="13.5"/>
  <cols>
    <col min="1" max="1" width="5" style="12" bestFit="1" customWidth="1"/>
    <col min="2" max="2" width="6.75" style="12" customWidth="1"/>
    <col min="3" max="8" width="7.125" style="12" bestFit="1" customWidth="1"/>
    <col min="9" max="9" width="6.375" style="12" bestFit="1" customWidth="1"/>
    <col min="10" max="10" width="7.75" style="12" bestFit="1" customWidth="1"/>
    <col min="11" max="14" width="5" style="12" bestFit="1" customWidth="1"/>
    <col min="15" max="15" width="12.375" style="12" customWidth="1"/>
    <col min="16" max="16" width="9.5" style="12" customWidth="1"/>
    <col min="17" max="17" width="11" style="12" bestFit="1" customWidth="1"/>
    <col min="18" max="18" width="19.25" style="12" bestFit="1" customWidth="1"/>
    <col min="19" max="19" width="8.375" style="12" customWidth="1"/>
    <col min="20" max="20" width="10.25" style="12" bestFit="1" customWidth="1"/>
    <col min="21" max="21" width="12.25" style="12" bestFit="1" customWidth="1"/>
    <col min="22" max="22" width="18.75" style="12" bestFit="1" customWidth="1"/>
    <col min="23" max="23" width="6.875" style="12" bestFit="1" customWidth="1"/>
    <col min="24" max="24" width="5.875" style="12" bestFit="1" customWidth="1"/>
    <col min="25" max="25" width="7.125" style="12" bestFit="1" customWidth="1"/>
    <col min="26" max="26" width="12.25" style="12" customWidth="1"/>
    <col min="27" max="27" width="15.125" style="12" bestFit="1" customWidth="1"/>
    <col min="28" max="28" width="6.875" style="12" bestFit="1" customWidth="1"/>
    <col min="29" max="29" width="5.875" style="12" bestFit="1" customWidth="1"/>
    <col min="30" max="30" width="7.125" style="12" bestFit="1" customWidth="1"/>
    <col min="31" max="45" width="0.875" style="12" customWidth="1"/>
    <col min="46" max="46" width="14.75" style="12" customWidth="1"/>
    <col min="47" max="16384" width="9" style="12"/>
  </cols>
  <sheetData>
    <row r="1" spans="1:46">
      <c r="A1" s="422" t="s">
        <v>31</v>
      </c>
      <c r="B1" s="422" t="s">
        <v>32</v>
      </c>
      <c r="C1" s="421" t="s">
        <v>33</v>
      </c>
      <c r="D1" s="421"/>
      <c r="E1" s="421" t="s">
        <v>34</v>
      </c>
      <c r="F1" s="421"/>
      <c r="G1" s="421" t="s">
        <v>35</v>
      </c>
      <c r="H1" s="421"/>
      <c r="I1" s="421" t="s">
        <v>36</v>
      </c>
      <c r="J1" s="421"/>
      <c r="K1" s="421" t="s">
        <v>37</v>
      </c>
      <c r="L1" s="421" t="s">
        <v>0</v>
      </c>
      <c r="M1" s="421" t="s">
        <v>38</v>
      </c>
      <c r="N1" s="421" t="s">
        <v>39</v>
      </c>
      <c r="O1" s="421" t="s">
        <v>40</v>
      </c>
      <c r="P1" s="421" t="s">
        <v>41</v>
      </c>
      <c r="Q1" s="421" t="s">
        <v>42</v>
      </c>
      <c r="R1" s="421" t="s">
        <v>23</v>
      </c>
      <c r="S1" s="421" t="s">
        <v>60</v>
      </c>
      <c r="T1" s="421" t="s">
        <v>43</v>
      </c>
      <c r="U1" s="421" t="s">
        <v>44</v>
      </c>
      <c r="V1" s="421" t="s">
        <v>45</v>
      </c>
      <c r="W1" s="421" t="s">
        <v>46</v>
      </c>
      <c r="X1" s="423" t="s">
        <v>50</v>
      </c>
      <c r="Y1" s="421" t="s">
        <v>47</v>
      </c>
      <c r="Z1" s="421" t="s">
        <v>48</v>
      </c>
      <c r="AA1" s="423" t="s">
        <v>49</v>
      </c>
      <c r="AB1" s="421" t="s">
        <v>46</v>
      </c>
      <c r="AC1" s="423" t="s">
        <v>50</v>
      </c>
      <c r="AD1" s="421" t="s">
        <v>47</v>
      </c>
      <c r="AE1" s="421"/>
      <c r="AF1" s="423"/>
      <c r="AG1" s="421"/>
      <c r="AH1" s="423"/>
      <c r="AI1" s="421"/>
      <c r="AJ1" s="421"/>
      <c r="AK1" s="423"/>
      <c r="AL1" s="421"/>
      <c r="AM1" s="423"/>
      <c r="AN1" s="421"/>
      <c r="AO1" s="421"/>
      <c r="AP1" s="423"/>
      <c r="AQ1" s="421"/>
      <c r="AR1" s="423"/>
      <c r="AS1" s="421"/>
      <c r="AT1" s="424"/>
    </row>
    <row r="2" spans="1:46">
      <c r="A2" s="422"/>
      <c r="B2" s="422"/>
      <c r="C2" s="11" t="s">
        <v>55</v>
      </c>
      <c r="D2" s="11" t="s">
        <v>56</v>
      </c>
      <c r="E2" s="11" t="s">
        <v>55</v>
      </c>
      <c r="F2" s="11" t="s">
        <v>56</v>
      </c>
      <c r="G2" s="11" t="s">
        <v>55</v>
      </c>
      <c r="H2" s="11" t="s">
        <v>56</v>
      </c>
      <c r="I2" s="11" t="s">
        <v>57</v>
      </c>
      <c r="J2" s="11" t="s">
        <v>58</v>
      </c>
      <c r="K2" s="421"/>
      <c r="L2" s="421"/>
      <c r="M2" s="421"/>
      <c r="N2" s="421"/>
      <c r="O2" s="421"/>
      <c r="P2" s="421"/>
      <c r="Q2" s="421"/>
      <c r="R2" s="421"/>
      <c r="S2" s="421"/>
      <c r="T2" s="421"/>
      <c r="U2" s="421"/>
      <c r="V2" s="421"/>
      <c r="W2" s="421"/>
      <c r="X2" s="423"/>
      <c r="Y2" s="421"/>
      <c r="Z2" s="421"/>
      <c r="AA2" s="423"/>
      <c r="AB2" s="421"/>
      <c r="AC2" s="423"/>
      <c r="AD2" s="421"/>
      <c r="AE2" s="421"/>
      <c r="AF2" s="423"/>
      <c r="AG2" s="421"/>
      <c r="AH2" s="423"/>
      <c r="AI2" s="421"/>
      <c r="AJ2" s="421"/>
      <c r="AK2" s="423"/>
      <c r="AL2" s="421"/>
      <c r="AM2" s="423"/>
      <c r="AN2" s="421"/>
      <c r="AO2" s="421"/>
      <c r="AP2" s="423"/>
      <c r="AQ2" s="421"/>
      <c r="AR2" s="423"/>
      <c r="AS2" s="421"/>
      <c r="AT2" s="424"/>
    </row>
    <row r="3" spans="1:46">
      <c r="A3" s="12" t="str">
        <f>入力シート!A7</f>
        <v/>
      </c>
      <c r="B3" s="12" t="str">
        <f>IF(入力シート!B7="", "", 入力シート!B7)</f>
        <v/>
      </c>
      <c r="C3" s="12" t="str">
        <f>IF(入力シート!C7="", "", 入力シート!C7)</f>
        <v/>
      </c>
      <c r="D3" s="12" t="str">
        <f>IF(入力シート!D7="", "", 入力シート!D7)</f>
        <v/>
      </c>
      <c r="E3" s="12" t="str">
        <f>IF(C3="", "", C3)</f>
        <v/>
      </c>
      <c r="F3" s="12" t="str">
        <f>IF(D3="", "", D3)</f>
        <v/>
      </c>
      <c r="G3" s="12" t="str">
        <f>IF(C3="", "", C3)</f>
        <v/>
      </c>
      <c r="H3" s="12" t="str">
        <f>IF(D3="", "", D3)</f>
        <v/>
      </c>
      <c r="I3" s="12" t="str">
        <f>IF(入力シート!E7="", "", 入力シート!E7)</f>
        <v/>
      </c>
      <c r="J3" s="12" t="str">
        <f>IF(入力シート!F7="", "", 入力シート!F7)</f>
        <v/>
      </c>
      <c r="K3" s="12" t="str">
        <f>IF(入力シート!I7="", "", 入力シート!I7)</f>
        <v/>
      </c>
      <c r="L3" s="12" t="str">
        <f>IF(入力シート!J7="", "", 入力シート!J7)</f>
        <v/>
      </c>
      <c r="M3" s="12" t="str">
        <f>IF(入力シート!K7="", "", 入力シート!K7)</f>
        <v/>
      </c>
      <c r="N3" s="12" t="str">
        <f>IF(入力シート!L7="", "", 入力シート!L7)</f>
        <v/>
      </c>
      <c r="O3" s="12" t="str">
        <f>IF(入力シート!M7="", "", 入力シート!M7)</f>
        <v/>
      </c>
      <c r="P3" s="12" t="str">
        <f>IF(A3="","",入力シート!$P$1)</f>
        <v/>
      </c>
      <c r="Q3" s="12" t="str">
        <f>IF(P3="", "", 大会申込一覧表!$P$6)</f>
        <v/>
      </c>
      <c r="R3" s="12" t="str">
        <f>IF(P3="", "", 大会申込一覧表!$E$6)</f>
        <v/>
      </c>
      <c r="T3" s="12" t="str">
        <f>IF(入力シート!N7="", "", 入力シート!N7)</f>
        <v/>
      </c>
      <c r="U3" s="12" t="str">
        <f>IF(V3="", "", IF($K3="男", VLOOKUP(V3, データ!$B$2:$C$106, 2, FALSE), IF($K3="女", VLOOKUP(V3, データ!$F$2:$H$101, 2, FALSE), "")))</f>
        <v/>
      </c>
      <c r="V3" s="278" t="str">
        <f>IF(A3="","",IF(入力シート!P7="", "", 入力シート!P7))</f>
        <v/>
      </c>
      <c r="W3" s="12" t="str">
        <f>IF(入力シート!Q7="", "", 入力シート!Q7)</f>
        <v/>
      </c>
      <c r="X3" s="12" t="str">
        <f>IF(入力シート!S7="", "", 入力シート!S7)</f>
        <v/>
      </c>
      <c r="Y3" s="12" t="str">
        <f>IF(入力シート!T7="", "", 入力シート!T7)</f>
        <v/>
      </c>
      <c r="Z3" s="12" t="str">
        <f>IF(AA3="", "", IF($K3="男", VLOOKUP(AA3, データ!$B$2:$C$106, 2, FALSE), IF($K3="女", VLOOKUP(AA3, データ!$F$2:$H$101, 2, FALSE), "")))</f>
        <v/>
      </c>
      <c r="AA3" s="12" t="str">
        <f>IF(A3="","",IF(入力シート!U7="", "", 入力シート!U7))</f>
        <v/>
      </c>
      <c r="AB3" s="12" t="str">
        <f>IF(入力シート!V7="", "", 入力シート!V7)</f>
        <v/>
      </c>
      <c r="AC3" s="12" t="str">
        <f>IF(入力シート!X7="", "", 入力シート!X7)</f>
        <v/>
      </c>
      <c r="AD3" s="12" t="str">
        <f>IF(入力シート!Y7="", "", 入力シート!Y7)</f>
        <v/>
      </c>
      <c r="AT3" s="12" t="str">
        <f>IF(A3="","",TRIM(C3&amp;" "&amp;D3))</f>
        <v/>
      </c>
    </row>
    <row r="4" spans="1:46">
      <c r="A4" s="12" t="str">
        <f>入力シート!A8</f>
        <v/>
      </c>
      <c r="B4" s="12" t="str">
        <f>IF(入力シート!B8="", "", 入力シート!B8)</f>
        <v/>
      </c>
      <c r="C4" s="12" t="str">
        <f>IF(入力シート!C8="", "", 入力シート!C8)</f>
        <v/>
      </c>
      <c r="D4" s="12" t="str">
        <f>IF(入力シート!D8="", "", 入力シート!D8)</f>
        <v/>
      </c>
      <c r="E4" s="12" t="str">
        <f t="shared" ref="E4:E12" si="0">IF(C4="", "", C4)</f>
        <v/>
      </c>
      <c r="F4" s="12" t="str">
        <f t="shared" ref="F4:F12" si="1">IF(D4="", "", D4)</f>
        <v/>
      </c>
      <c r="G4" s="12" t="str">
        <f t="shared" ref="G4:G12" si="2">IF(C4="", "", C4)</f>
        <v/>
      </c>
      <c r="H4" s="12" t="str">
        <f t="shared" ref="H4:H12" si="3">IF(D4="", "", D4)</f>
        <v/>
      </c>
      <c r="I4" s="12" t="str">
        <f>IF(入力シート!E8="", "", 入力シート!E8)</f>
        <v/>
      </c>
      <c r="J4" s="12" t="str">
        <f>IF(入力シート!F8="", "", 入力シート!F8)</f>
        <v/>
      </c>
      <c r="K4" s="12" t="str">
        <f>IF(入力シート!I8="", "", 入力シート!I8)</f>
        <v/>
      </c>
      <c r="L4" s="12" t="str">
        <f>IF(入力シート!J8="", "", 入力シート!J8)</f>
        <v/>
      </c>
      <c r="M4" s="12" t="str">
        <f>IF(入力シート!K8="", "", 入力シート!K8)</f>
        <v/>
      </c>
      <c r="N4" s="12" t="str">
        <f>IF(入力シート!L8="", "", 入力シート!L8)</f>
        <v/>
      </c>
      <c r="O4" s="12" t="str">
        <f>IF(入力シート!M8="", "", 入力シート!M8)</f>
        <v/>
      </c>
      <c r="P4" s="12" t="str">
        <f>IF(A4="","",入力シート!$P$1)</f>
        <v/>
      </c>
      <c r="Q4" s="12" t="str">
        <f>IF(P4="", "", 大会申込一覧表!$P$6)</f>
        <v/>
      </c>
      <c r="R4" s="12" t="str">
        <f>IF(P4="", "", 大会申込一覧表!$E$6)</f>
        <v/>
      </c>
      <c r="T4" s="12" t="str">
        <f>IF(入力シート!N8="", "", 入力シート!N8)</f>
        <v/>
      </c>
      <c r="U4" s="12" t="str">
        <f>IF(V4="", "", IF($K4="男", VLOOKUP(V4, データ!$B$2:$C$106, 2, FALSE), IF($K4="女", VLOOKUP(V4, データ!$F$2:$H$101, 2, FALSE), "")))</f>
        <v/>
      </c>
      <c r="V4" s="278" t="str">
        <f>IF(A4="","",IF(入力シート!P8="", "", 入力シート!P8))</f>
        <v/>
      </c>
      <c r="W4" s="12" t="str">
        <f>IF(入力シート!Q8="", "", 入力シート!Q8)</f>
        <v/>
      </c>
      <c r="X4" s="12" t="str">
        <f>IF(入力シート!S8="", "", 入力シート!S8)</f>
        <v/>
      </c>
      <c r="Y4" s="12" t="str">
        <f>IF(入力シート!T8="", "", 入力シート!T8)</f>
        <v/>
      </c>
      <c r="Z4" s="12" t="str">
        <f>IF(AA4="", "", IF($K4="男", VLOOKUP(AA4, データ!$B$2:$C$106, 2, FALSE), IF($K4="女", VLOOKUP(AA4, データ!$F$2:$H$101, 2, FALSE), "")))</f>
        <v/>
      </c>
      <c r="AA4" s="12" t="str">
        <f>IF(A4="","",IF(入力シート!U8="", "", 入力シート!U8))</f>
        <v/>
      </c>
      <c r="AB4" s="12" t="str">
        <f>IF(入力シート!V8="", "", 入力シート!V8)</f>
        <v/>
      </c>
      <c r="AC4" s="12" t="str">
        <f>IF(入力シート!X8="", "", 入力シート!X8)</f>
        <v/>
      </c>
      <c r="AD4" s="12" t="str">
        <f>IF(入力シート!Y8="", "", 入力シート!Y8)</f>
        <v/>
      </c>
      <c r="AT4" s="12" t="str">
        <f t="shared" ref="AT4:AT12" si="4">IF(A4="","",TRIM(C4&amp;" "&amp;D4))</f>
        <v/>
      </c>
    </row>
    <row r="5" spans="1:46">
      <c r="A5" s="12" t="str">
        <f>入力シート!A9</f>
        <v/>
      </c>
      <c r="B5" s="12" t="str">
        <f>IF(入力シート!B9="", "", 入力シート!B9)</f>
        <v/>
      </c>
      <c r="C5" s="12" t="str">
        <f>IF(入力シート!C9="", "", 入力シート!C9)</f>
        <v/>
      </c>
      <c r="D5" s="12" t="str">
        <f>IF(入力シート!D9="", "", 入力シート!D9)</f>
        <v/>
      </c>
      <c r="E5" s="12" t="str">
        <f t="shared" si="0"/>
        <v/>
      </c>
      <c r="F5" s="12" t="str">
        <f t="shared" si="1"/>
        <v/>
      </c>
      <c r="G5" s="12" t="str">
        <f t="shared" si="2"/>
        <v/>
      </c>
      <c r="H5" s="12" t="str">
        <f t="shared" si="3"/>
        <v/>
      </c>
      <c r="I5" s="12" t="str">
        <f>IF(入力シート!E9="", "", 入力シート!E9)</f>
        <v/>
      </c>
      <c r="J5" s="12" t="str">
        <f>IF(入力シート!F9="", "", 入力シート!F9)</f>
        <v/>
      </c>
      <c r="K5" s="12" t="str">
        <f>IF(入力シート!I9="", "", 入力シート!I9)</f>
        <v/>
      </c>
      <c r="L5" s="12" t="str">
        <f>IF(入力シート!J9="", "", 入力シート!J9)</f>
        <v/>
      </c>
      <c r="M5" s="12" t="str">
        <f>IF(入力シート!K9="", "", 入力シート!K9)</f>
        <v/>
      </c>
      <c r="N5" s="12" t="str">
        <f>IF(入力シート!L9="", "", 入力シート!L9)</f>
        <v/>
      </c>
      <c r="O5" s="12" t="str">
        <f>IF(入力シート!M9="", "", 入力シート!M9)</f>
        <v/>
      </c>
      <c r="P5" s="12" t="str">
        <f>IF(A5="","",入力シート!$P$1)</f>
        <v/>
      </c>
      <c r="Q5" s="12" t="str">
        <f>IF(P5="", "", 大会申込一覧表!$P$6)</f>
        <v/>
      </c>
      <c r="R5" s="12" t="str">
        <f>IF(P5="", "", 大会申込一覧表!$E$6)</f>
        <v/>
      </c>
      <c r="T5" s="12" t="str">
        <f>IF(入力シート!N9="", "", 入力シート!N9)</f>
        <v/>
      </c>
      <c r="U5" s="12" t="str">
        <f>IF(V5="", "", IF($K5="男", VLOOKUP(V5, データ!$B$2:$C$106, 2, FALSE), IF($K5="女", VLOOKUP(V5, データ!$F$2:$H$101, 2, FALSE), "")))</f>
        <v/>
      </c>
      <c r="V5" s="278" t="str">
        <f>IF(A5="","",IF(入力シート!P9="", "", 入力シート!P9))</f>
        <v/>
      </c>
      <c r="W5" s="12" t="str">
        <f>IF(入力シート!Q9="", "", 入力シート!Q9)</f>
        <v/>
      </c>
      <c r="X5" s="12" t="str">
        <f>IF(入力シート!S9="", "", 入力シート!S9)</f>
        <v/>
      </c>
      <c r="Y5" s="12" t="str">
        <f>IF(入力シート!T9="", "", 入力シート!T9)</f>
        <v/>
      </c>
      <c r="Z5" s="12" t="str">
        <f>IF(AA5="", "", IF($K5="男", VLOOKUP(AA5, データ!$B$2:$C$106, 2, FALSE), IF($K5="女", VLOOKUP(AA5, データ!$F$2:$H$101, 2, FALSE), "")))</f>
        <v/>
      </c>
      <c r="AA5" s="12" t="str">
        <f>IF(A5="","",IF(入力シート!U9="", "", 入力シート!U9))</f>
        <v/>
      </c>
      <c r="AB5" s="12" t="str">
        <f>IF(入力シート!V9="", "", 入力シート!V9)</f>
        <v/>
      </c>
      <c r="AC5" s="12" t="str">
        <f>IF(入力シート!X9="", "", 入力シート!X9)</f>
        <v/>
      </c>
      <c r="AD5" s="12" t="str">
        <f>IF(入力シート!Y9="", "", 入力シート!Y9)</f>
        <v/>
      </c>
      <c r="AT5" s="12" t="str">
        <f t="shared" si="4"/>
        <v/>
      </c>
    </row>
    <row r="6" spans="1:46">
      <c r="A6" s="12" t="str">
        <f>入力シート!A10</f>
        <v/>
      </c>
      <c r="B6" s="12" t="str">
        <f>IF(入力シート!B10="", "", 入力シート!B10)</f>
        <v/>
      </c>
      <c r="C6" s="12" t="str">
        <f>IF(入力シート!C10="", "", 入力シート!C10)</f>
        <v/>
      </c>
      <c r="D6" s="12" t="str">
        <f>IF(入力シート!D10="", "", 入力シート!D10)</f>
        <v/>
      </c>
      <c r="E6" s="12" t="str">
        <f t="shared" si="0"/>
        <v/>
      </c>
      <c r="F6" s="12" t="str">
        <f t="shared" si="1"/>
        <v/>
      </c>
      <c r="G6" s="12" t="str">
        <f t="shared" si="2"/>
        <v/>
      </c>
      <c r="H6" s="12" t="str">
        <f t="shared" si="3"/>
        <v/>
      </c>
      <c r="I6" s="12" t="str">
        <f>IF(入力シート!E10="", "", 入力シート!E10)</f>
        <v/>
      </c>
      <c r="J6" s="12" t="str">
        <f>IF(入力シート!F10="", "", 入力シート!F10)</f>
        <v/>
      </c>
      <c r="K6" s="12" t="str">
        <f>IF(入力シート!I10="", "", 入力シート!I10)</f>
        <v/>
      </c>
      <c r="L6" s="12" t="str">
        <f>IF(入力シート!J10="", "", 入力シート!J10)</f>
        <v/>
      </c>
      <c r="M6" s="12" t="str">
        <f>IF(入力シート!K10="", "", 入力シート!K10)</f>
        <v/>
      </c>
      <c r="N6" s="12" t="str">
        <f>IF(入力シート!L10="", "", 入力シート!L10)</f>
        <v/>
      </c>
      <c r="O6" s="12" t="str">
        <f>IF(入力シート!M10="", "", 入力シート!M10)</f>
        <v/>
      </c>
      <c r="P6" s="12" t="str">
        <f>IF(A6="","",入力シート!$P$1)</f>
        <v/>
      </c>
      <c r="Q6" s="12" t="str">
        <f>IF(P6="", "", 大会申込一覧表!$P$6)</f>
        <v/>
      </c>
      <c r="R6" s="12" t="str">
        <f>IF(P6="", "", 大会申込一覧表!$E$6)</f>
        <v/>
      </c>
      <c r="T6" s="12" t="str">
        <f>IF(入力シート!N10="", "", 入力シート!N10)</f>
        <v/>
      </c>
      <c r="U6" s="12" t="str">
        <f>IF(V6="", "", IF($K6="男", VLOOKUP(V6, データ!$B$2:$C$106, 2, FALSE), IF($K6="女", VLOOKUP(V6, データ!$F$2:$H$101, 2, FALSE), "")))</f>
        <v/>
      </c>
      <c r="V6" s="278" t="str">
        <f>IF(A6="","",IF(入力シート!P10="", "", 入力シート!P10))</f>
        <v/>
      </c>
      <c r="W6" s="12" t="str">
        <f>IF(入力シート!Q10="", "", 入力シート!Q10)</f>
        <v/>
      </c>
      <c r="X6" s="12" t="str">
        <f>IF(入力シート!S10="", "", 入力シート!S10)</f>
        <v/>
      </c>
      <c r="Y6" s="12" t="str">
        <f>IF(入力シート!T10="", "", 入力シート!T10)</f>
        <v/>
      </c>
      <c r="Z6" s="12" t="str">
        <f>IF(AA6="", "", IF($K6="男", VLOOKUP(AA6, データ!$B$2:$C$106, 2, FALSE), IF($K6="女", VLOOKUP(AA6, データ!$F$2:$H$101, 2, FALSE), "")))</f>
        <v/>
      </c>
      <c r="AA6" s="12" t="str">
        <f>IF(A6="","",IF(入力シート!U10="", "", 入力シート!U10))</f>
        <v/>
      </c>
      <c r="AB6" s="12" t="str">
        <f>IF(入力シート!V10="", "", 入力シート!V10)</f>
        <v/>
      </c>
      <c r="AC6" s="12" t="str">
        <f>IF(入力シート!X10="", "", 入力シート!X10)</f>
        <v/>
      </c>
      <c r="AD6" s="12" t="str">
        <f>IF(入力シート!Y10="", "", 入力シート!Y10)</f>
        <v/>
      </c>
      <c r="AT6" s="12" t="str">
        <f t="shared" si="4"/>
        <v/>
      </c>
    </row>
    <row r="7" spans="1:46">
      <c r="A7" s="12" t="str">
        <f>入力シート!A11</f>
        <v/>
      </c>
      <c r="B7" s="12" t="str">
        <f>IF(入力シート!B11="", "", 入力シート!B11)</f>
        <v/>
      </c>
      <c r="C7" s="12" t="str">
        <f>IF(入力シート!C11="", "", 入力シート!C11)</f>
        <v/>
      </c>
      <c r="D7" s="12" t="str">
        <f>IF(入力シート!D11="", "", 入力シート!D11)</f>
        <v/>
      </c>
      <c r="E7" s="12" t="str">
        <f t="shared" si="0"/>
        <v/>
      </c>
      <c r="F7" s="12" t="str">
        <f t="shared" si="1"/>
        <v/>
      </c>
      <c r="G7" s="12" t="str">
        <f t="shared" si="2"/>
        <v/>
      </c>
      <c r="H7" s="12" t="str">
        <f t="shared" si="3"/>
        <v/>
      </c>
      <c r="I7" s="12" t="str">
        <f>IF(入力シート!E11="", "", 入力シート!E11)</f>
        <v/>
      </c>
      <c r="J7" s="12" t="str">
        <f>IF(入力シート!F11="", "", 入力シート!F11)</f>
        <v/>
      </c>
      <c r="K7" s="12" t="str">
        <f>IF(入力シート!I11="", "", 入力シート!I11)</f>
        <v/>
      </c>
      <c r="L7" s="12" t="str">
        <f>IF(入力シート!J11="", "", 入力シート!J11)</f>
        <v/>
      </c>
      <c r="M7" s="12" t="str">
        <f>IF(入力シート!K11="", "", 入力シート!K11)</f>
        <v/>
      </c>
      <c r="N7" s="12" t="str">
        <f>IF(入力シート!L11="", "", 入力シート!L11)</f>
        <v/>
      </c>
      <c r="O7" s="12" t="str">
        <f>IF(入力シート!M11="", "", 入力シート!M11)</f>
        <v/>
      </c>
      <c r="P7" s="12" t="str">
        <f>IF(A7="","",入力シート!$P$1)</f>
        <v/>
      </c>
      <c r="Q7" s="12" t="str">
        <f>IF(P7="", "", 大会申込一覧表!$P$6)</f>
        <v/>
      </c>
      <c r="R7" s="12" t="str">
        <f>IF(P7="", "", 大会申込一覧表!$E$6)</f>
        <v/>
      </c>
      <c r="T7" s="12" t="str">
        <f>IF(入力シート!N11="", "", 入力シート!N11)</f>
        <v/>
      </c>
      <c r="U7" s="12" t="str">
        <f>IF(V7="", "", IF($K7="男", VLOOKUP(V7, データ!$B$2:$C$106, 2, FALSE), IF($K7="女", VLOOKUP(V7, データ!$F$2:$H$101, 2, FALSE), "")))</f>
        <v/>
      </c>
      <c r="V7" s="278" t="str">
        <f>IF(A7="","",IF(入力シート!P11="", "", 入力シート!P11))</f>
        <v/>
      </c>
      <c r="W7" s="12" t="str">
        <f>IF(入力シート!Q11="", "", 入力シート!Q11)</f>
        <v/>
      </c>
      <c r="X7" s="12" t="str">
        <f>IF(入力シート!S11="", "", 入力シート!S11)</f>
        <v/>
      </c>
      <c r="Y7" s="12" t="str">
        <f>IF(入力シート!T11="", "", 入力シート!T11)</f>
        <v/>
      </c>
      <c r="Z7" s="12" t="str">
        <f>IF(AA7="", "", IF($K7="男", VLOOKUP(AA7, データ!$B$2:$C$106, 2, FALSE), IF($K7="女", VLOOKUP(AA7, データ!$F$2:$H$101, 2, FALSE), "")))</f>
        <v/>
      </c>
      <c r="AA7" s="12" t="str">
        <f>IF(A7="","",IF(入力シート!U11="", "", 入力シート!U11))</f>
        <v/>
      </c>
      <c r="AB7" s="12" t="str">
        <f>IF(入力シート!V11="", "", 入力シート!V11)</f>
        <v/>
      </c>
      <c r="AC7" s="12" t="str">
        <f>IF(入力シート!X11="", "", 入力シート!X11)</f>
        <v/>
      </c>
      <c r="AD7" s="12" t="str">
        <f>IF(入力シート!Y11="", "", 入力シート!Y11)</f>
        <v/>
      </c>
      <c r="AT7" s="12" t="str">
        <f t="shared" si="4"/>
        <v/>
      </c>
    </row>
    <row r="8" spans="1:46">
      <c r="A8" s="12" t="str">
        <f>入力シート!A12</f>
        <v/>
      </c>
      <c r="B8" s="12" t="str">
        <f>IF(入力シート!B12="", "", 入力シート!B12)</f>
        <v/>
      </c>
      <c r="C8" s="12" t="str">
        <f>IF(入力シート!C12="", "", 入力シート!C12)</f>
        <v/>
      </c>
      <c r="D8" s="12" t="str">
        <f>IF(入力シート!D12="", "", 入力シート!D12)</f>
        <v/>
      </c>
      <c r="E8" s="12" t="str">
        <f t="shared" si="0"/>
        <v/>
      </c>
      <c r="F8" s="12" t="str">
        <f t="shared" si="1"/>
        <v/>
      </c>
      <c r="G8" s="12" t="str">
        <f t="shared" si="2"/>
        <v/>
      </c>
      <c r="H8" s="12" t="str">
        <f t="shared" si="3"/>
        <v/>
      </c>
      <c r="I8" s="12" t="str">
        <f>IF(入力シート!E12="", "", 入力シート!E12)</f>
        <v/>
      </c>
      <c r="J8" s="12" t="str">
        <f>IF(入力シート!F12="", "", 入力シート!F12)</f>
        <v/>
      </c>
      <c r="K8" s="12" t="str">
        <f>IF(入力シート!I12="", "", 入力シート!I12)</f>
        <v/>
      </c>
      <c r="L8" s="12" t="str">
        <f>IF(入力シート!J12="", "", 入力シート!J12)</f>
        <v/>
      </c>
      <c r="M8" s="12" t="str">
        <f>IF(入力シート!K12="", "", 入力シート!K12)</f>
        <v/>
      </c>
      <c r="N8" s="12" t="str">
        <f>IF(入力シート!L12="", "", 入力シート!L12)</f>
        <v/>
      </c>
      <c r="O8" s="12" t="str">
        <f>IF(入力シート!M12="", "", 入力シート!M12)</f>
        <v/>
      </c>
      <c r="P8" s="12" t="str">
        <f>IF(A8="","",入力シート!$P$1)</f>
        <v/>
      </c>
      <c r="Q8" s="12" t="str">
        <f>IF(P8="", "", 大会申込一覧表!$P$6)</f>
        <v/>
      </c>
      <c r="R8" s="12" t="str">
        <f>IF(P8="", "", 大会申込一覧表!$E$6)</f>
        <v/>
      </c>
      <c r="T8" s="12" t="str">
        <f>IF(入力シート!N12="", "", 入力シート!N12)</f>
        <v/>
      </c>
      <c r="U8" s="12" t="str">
        <f>IF(V8="", "", IF($K8="男", VLOOKUP(V8, データ!$B$2:$C$106, 2, FALSE), IF($K8="女", VLOOKUP(V8, データ!$F$2:$H$101, 2, FALSE), "")))</f>
        <v/>
      </c>
      <c r="V8" s="278" t="str">
        <f>IF(A8="","",IF(入力シート!P12="", "", 入力シート!P12))</f>
        <v/>
      </c>
      <c r="W8" s="12" t="str">
        <f>IF(入力シート!Q12="", "", 入力シート!Q12)</f>
        <v/>
      </c>
      <c r="X8" s="12" t="str">
        <f>IF(入力シート!S12="", "", 入力シート!S12)</f>
        <v/>
      </c>
      <c r="Y8" s="12" t="str">
        <f>IF(入力シート!T12="", "", 入力シート!T12)</f>
        <v/>
      </c>
      <c r="Z8" s="12" t="str">
        <f>IF(AA8="", "", IF($K8="男", VLOOKUP(AA8, データ!$B$2:$C$106, 2, FALSE), IF($K8="女", VLOOKUP(AA8, データ!$F$2:$H$101, 2, FALSE), "")))</f>
        <v/>
      </c>
      <c r="AA8" s="12" t="str">
        <f>IF(A8="","",IF(入力シート!U12="", "", 入力シート!U12))</f>
        <v/>
      </c>
      <c r="AB8" s="12" t="str">
        <f>IF(入力シート!V12="", "", 入力シート!V12)</f>
        <v/>
      </c>
      <c r="AC8" s="12" t="str">
        <f>IF(入力シート!X12="", "", 入力シート!X12)</f>
        <v/>
      </c>
      <c r="AD8" s="12" t="str">
        <f>IF(入力シート!Y12="", "", 入力シート!Y12)</f>
        <v/>
      </c>
      <c r="AT8" s="12" t="str">
        <f t="shared" si="4"/>
        <v/>
      </c>
    </row>
    <row r="9" spans="1:46">
      <c r="A9" s="12" t="str">
        <f>入力シート!A13</f>
        <v/>
      </c>
      <c r="B9" s="12" t="str">
        <f>IF(入力シート!B13="", "", 入力シート!B13)</f>
        <v/>
      </c>
      <c r="C9" s="12" t="str">
        <f>IF(入力シート!C13="", "", 入力シート!C13)</f>
        <v/>
      </c>
      <c r="D9" s="12" t="str">
        <f>IF(入力シート!D13="", "", 入力シート!D13)</f>
        <v/>
      </c>
      <c r="E9" s="12" t="str">
        <f t="shared" si="0"/>
        <v/>
      </c>
      <c r="F9" s="12" t="str">
        <f t="shared" si="1"/>
        <v/>
      </c>
      <c r="G9" s="12" t="str">
        <f t="shared" si="2"/>
        <v/>
      </c>
      <c r="H9" s="12" t="str">
        <f t="shared" si="3"/>
        <v/>
      </c>
      <c r="I9" s="12" t="str">
        <f>IF(入力シート!E13="", "", 入力シート!E13)</f>
        <v/>
      </c>
      <c r="J9" s="12" t="str">
        <f>IF(入力シート!F13="", "", 入力シート!F13)</f>
        <v/>
      </c>
      <c r="K9" s="12" t="str">
        <f>IF(入力シート!I13="", "", 入力シート!I13)</f>
        <v/>
      </c>
      <c r="L9" s="12" t="str">
        <f>IF(入力シート!J13="", "", 入力シート!J13)</f>
        <v/>
      </c>
      <c r="M9" s="12" t="str">
        <f>IF(入力シート!K13="", "", 入力シート!K13)</f>
        <v/>
      </c>
      <c r="N9" s="12" t="str">
        <f>IF(入力シート!L13="", "", 入力シート!L13)</f>
        <v/>
      </c>
      <c r="O9" s="12" t="str">
        <f>IF(入力シート!M13="", "", 入力シート!M13)</f>
        <v/>
      </c>
      <c r="P9" s="12" t="str">
        <f>IF(A9="","",入力シート!$P$1)</f>
        <v/>
      </c>
      <c r="Q9" s="12" t="str">
        <f>IF(P9="", "", 大会申込一覧表!$P$6)</f>
        <v/>
      </c>
      <c r="R9" s="12" t="str">
        <f>IF(P9="", "", 大会申込一覧表!$E$6)</f>
        <v/>
      </c>
      <c r="T9" s="12" t="str">
        <f>IF(入力シート!N13="", "", 入力シート!N13)</f>
        <v/>
      </c>
      <c r="U9" s="12" t="str">
        <f>IF(V9="", "", IF($K9="男", VLOOKUP(V9, データ!$B$2:$C$106, 2, FALSE), IF($K9="女", VLOOKUP(V9, データ!$F$2:$H$101, 2, FALSE), "")))</f>
        <v/>
      </c>
      <c r="V9" s="278" t="str">
        <f>IF(A9="","",IF(入力シート!P13="", "", 入力シート!P13))</f>
        <v/>
      </c>
      <c r="W9" s="12" t="str">
        <f>IF(入力シート!Q13="", "", 入力シート!Q13)</f>
        <v/>
      </c>
      <c r="X9" s="12" t="str">
        <f>IF(入力シート!S13="", "", 入力シート!S13)</f>
        <v/>
      </c>
      <c r="Y9" s="12" t="str">
        <f>IF(入力シート!T13="", "", 入力シート!T13)</f>
        <v/>
      </c>
      <c r="Z9" s="12" t="str">
        <f>IF(AA9="", "", IF($K9="男", VLOOKUP(AA9, データ!$B$2:$C$106, 2, FALSE), IF($K9="女", VLOOKUP(AA9, データ!$F$2:$H$101, 2, FALSE), "")))</f>
        <v/>
      </c>
      <c r="AA9" s="12" t="str">
        <f>IF(A9="","",IF(入力シート!U13="", "", 入力シート!U13))</f>
        <v/>
      </c>
      <c r="AB9" s="12" t="str">
        <f>IF(入力シート!V13="", "", 入力シート!V13)</f>
        <v/>
      </c>
      <c r="AC9" s="12" t="str">
        <f>IF(入力シート!X13="", "", 入力シート!X13)</f>
        <v/>
      </c>
      <c r="AD9" s="12" t="str">
        <f>IF(入力シート!Y13="", "", 入力シート!Y13)</f>
        <v/>
      </c>
      <c r="AT9" s="12" t="str">
        <f t="shared" si="4"/>
        <v/>
      </c>
    </row>
    <row r="10" spans="1:46">
      <c r="A10" s="12" t="str">
        <f>入力シート!A14</f>
        <v/>
      </c>
      <c r="B10" s="12" t="str">
        <f>IF(入力シート!B14="", "", 入力シート!B14)</f>
        <v/>
      </c>
      <c r="C10" s="12" t="str">
        <f>IF(入力シート!C14="", "", 入力シート!C14)</f>
        <v/>
      </c>
      <c r="D10" s="12" t="str">
        <f>IF(入力シート!D14="", "", 入力シート!D14)</f>
        <v/>
      </c>
      <c r="E10" s="12" t="str">
        <f t="shared" si="0"/>
        <v/>
      </c>
      <c r="F10" s="12" t="str">
        <f t="shared" si="1"/>
        <v/>
      </c>
      <c r="G10" s="12" t="str">
        <f t="shared" si="2"/>
        <v/>
      </c>
      <c r="H10" s="12" t="str">
        <f t="shared" si="3"/>
        <v/>
      </c>
      <c r="I10" s="12" t="str">
        <f>IF(入力シート!E14="", "", 入力シート!E14)</f>
        <v/>
      </c>
      <c r="J10" s="12" t="str">
        <f>IF(入力シート!F14="", "", 入力シート!F14)</f>
        <v/>
      </c>
      <c r="K10" s="12" t="str">
        <f>IF(入力シート!I14="", "", 入力シート!I14)</f>
        <v/>
      </c>
      <c r="L10" s="12" t="str">
        <f>IF(入力シート!J14="", "", 入力シート!J14)</f>
        <v/>
      </c>
      <c r="M10" s="12" t="str">
        <f>IF(入力シート!K14="", "", 入力シート!K14)</f>
        <v/>
      </c>
      <c r="N10" s="12" t="str">
        <f>IF(入力シート!L14="", "", 入力シート!L14)</f>
        <v/>
      </c>
      <c r="O10" s="12" t="str">
        <f>IF(入力シート!M14="", "", 入力シート!M14)</f>
        <v/>
      </c>
      <c r="P10" s="12" t="str">
        <f>IF(A10="","",入力シート!$P$1)</f>
        <v/>
      </c>
      <c r="Q10" s="12" t="str">
        <f>IF(P10="", "", 大会申込一覧表!$P$6)</f>
        <v/>
      </c>
      <c r="R10" s="12" t="str">
        <f>IF(P10="", "", 大会申込一覧表!$E$6)</f>
        <v/>
      </c>
      <c r="T10" s="12" t="str">
        <f>IF(入力シート!N14="", "", 入力シート!N14)</f>
        <v/>
      </c>
      <c r="U10" s="12" t="str">
        <f>IF(V10="", "", IF($K10="男", VLOOKUP(V10, データ!$B$2:$C$106, 2, FALSE), IF($K10="女", VLOOKUP(V10, データ!$F$2:$H$101, 2, FALSE), "")))</f>
        <v/>
      </c>
      <c r="V10" s="278" t="str">
        <f>IF(A10="","",IF(入力シート!P14="", "", 入力シート!P14))</f>
        <v/>
      </c>
      <c r="W10" s="12" t="str">
        <f>IF(入力シート!Q14="", "", 入力シート!Q14)</f>
        <v/>
      </c>
      <c r="X10" s="12" t="str">
        <f>IF(入力シート!S14="", "", 入力シート!S14)</f>
        <v/>
      </c>
      <c r="Y10" s="12" t="str">
        <f>IF(入力シート!T14="", "", 入力シート!T14)</f>
        <v/>
      </c>
      <c r="Z10" s="12" t="str">
        <f>IF(AA10="", "", IF($K10="男", VLOOKUP(AA10, データ!$B$2:$C$106, 2, FALSE), IF($K10="女", VLOOKUP(AA10, データ!$F$2:$H$101, 2, FALSE), "")))</f>
        <v/>
      </c>
      <c r="AA10" s="12" t="str">
        <f>IF(A10="","",IF(入力シート!U14="", "", 入力シート!U14))</f>
        <v/>
      </c>
      <c r="AB10" s="12" t="str">
        <f>IF(入力シート!V14="", "", 入力シート!V14)</f>
        <v/>
      </c>
      <c r="AC10" s="12" t="str">
        <f>IF(入力シート!X14="", "", 入力シート!X14)</f>
        <v/>
      </c>
      <c r="AD10" s="12" t="str">
        <f>IF(入力シート!Y14="", "", 入力シート!Y14)</f>
        <v/>
      </c>
      <c r="AT10" s="12" t="str">
        <f t="shared" si="4"/>
        <v/>
      </c>
    </row>
    <row r="11" spans="1:46">
      <c r="A11" s="12" t="str">
        <f>入力シート!A15</f>
        <v/>
      </c>
      <c r="B11" s="12" t="str">
        <f>IF(入力シート!B15="", "", 入力シート!B15)</f>
        <v/>
      </c>
      <c r="C11" s="12" t="str">
        <f>IF(入力シート!C15="", "", 入力シート!C15)</f>
        <v/>
      </c>
      <c r="D11" s="12" t="str">
        <f>IF(入力シート!D15="", "", 入力シート!D15)</f>
        <v/>
      </c>
      <c r="E11" s="12" t="str">
        <f t="shared" si="0"/>
        <v/>
      </c>
      <c r="F11" s="12" t="str">
        <f t="shared" si="1"/>
        <v/>
      </c>
      <c r="G11" s="12" t="str">
        <f t="shared" si="2"/>
        <v/>
      </c>
      <c r="H11" s="12" t="str">
        <f t="shared" si="3"/>
        <v/>
      </c>
      <c r="I11" s="12" t="str">
        <f>IF(入力シート!E15="", "", 入力シート!E15)</f>
        <v/>
      </c>
      <c r="J11" s="12" t="str">
        <f>IF(入力シート!F15="", "", 入力シート!F15)</f>
        <v/>
      </c>
      <c r="K11" s="12" t="str">
        <f>IF(入力シート!I15="", "", 入力シート!I15)</f>
        <v/>
      </c>
      <c r="L11" s="12" t="str">
        <f>IF(入力シート!J15="", "", 入力シート!J15)</f>
        <v/>
      </c>
      <c r="M11" s="12" t="str">
        <f>IF(入力シート!K15="", "", 入力シート!K15)</f>
        <v/>
      </c>
      <c r="N11" s="12" t="str">
        <f>IF(入力シート!L15="", "", 入力シート!L15)</f>
        <v/>
      </c>
      <c r="O11" s="12" t="str">
        <f>IF(入力シート!M15="", "", 入力シート!M15)</f>
        <v/>
      </c>
      <c r="P11" s="12" t="str">
        <f>IF(A11="","",入力シート!$P$1)</f>
        <v/>
      </c>
      <c r="Q11" s="12" t="str">
        <f>IF(P11="", "", 大会申込一覧表!$P$6)</f>
        <v/>
      </c>
      <c r="R11" s="12" t="str">
        <f>IF(P11="", "", 大会申込一覧表!$E$6)</f>
        <v/>
      </c>
      <c r="T11" s="12" t="str">
        <f>IF(入力シート!N15="", "", 入力シート!N15)</f>
        <v/>
      </c>
      <c r="U11" s="12" t="str">
        <f>IF(V11="", "", IF($K11="男", VLOOKUP(V11, データ!$B$2:$C$106, 2, FALSE), IF($K11="女", VLOOKUP(V11, データ!$F$2:$H$101, 2, FALSE), "")))</f>
        <v/>
      </c>
      <c r="V11" s="278" t="str">
        <f>IF(A11="","",IF(入力シート!P15="", "", 入力シート!P15))</f>
        <v/>
      </c>
      <c r="W11" s="12" t="str">
        <f>IF(入力シート!Q15="", "", 入力シート!Q15)</f>
        <v/>
      </c>
      <c r="X11" s="12" t="str">
        <f>IF(入力シート!S15="", "", 入力シート!S15)</f>
        <v/>
      </c>
      <c r="Y11" s="12" t="str">
        <f>IF(入力シート!T15="", "", 入力シート!T15)</f>
        <v/>
      </c>
      <c r="Z11" s="12" t="str">
        <f>IF(AA11="", "", IF($K11="男", VLOOKUP(AA11, データ!$B$2:$C$106, 2, FALSE), IF($K11="女", VLOOKUP(AA11, データ!$F$2:$H$101, 2, FALSE), "")))</f>
        <v/>
      </c>
      <c r="AA11" s="12" t="str">
        <f>IF(A11="","",IF(入力シート!U15="", "", 入力シート!U15))</f>
        <v/>
      </c>
      <c r="AB11" s="12" t="str">
        <f>IF(入力シート!V15="", "", 入力シート!V15)</f>
        <v/>
      </c>
      <c r="AC11" s="12" t="str">
        <f>IF(入力シート!X15="", "", 入力シート!X15)</f>
        <v/>
      </c>
      <c r="AD11" s="12" t="str">
        <f>IF(入力シート!Y15="", "", 入力シート!Y15)</f>
        <v/>
      </c>
      <c r="AT11" s="12" t="str">
        <f t="shared" si="4"/>
        <v/>
      </c>
    </row>
    <row r="12" spans="1:46">
      <c r="A12" s="12" t="str">
        <f>入力シート!A16</f>
        <v/>
      </c>
      <c r="B12" s="12" t="str">
        <f>IF(入力シート!B16="", "", 入力シート!B16)</f>
        <v/>
      </c>
      <c r="C12" s="12" t="str">
        <f>IF(入力シート!C16="", "", 入力シート!C16)</f>
        <v/>
      </c>
      <c r="D12" s="12" t="str">
        <f>IF(入力シート!D16="", "", 入力シート!D16)</f>
        <v/>
      </c>
      <c r="E12" s="12" t="str">
        <f t="shared" si="0"/>
        <v/>
      </c>
      <c r="F12" s="12" t="str">
        <f t="shared" si="1"/>
        <v/>
      </c>
      <c r="G12" s="12" t="str">
        <f t="shared" si="2"/>
        <v/>
      </c>
      <c r="H12" s="12" t="str">
        <f t="shared" si="3"/>
        <v/>
      </c>
      <c r="I12" s="12" t="str">
        <f>IF(入力シート!E16="", "", 入力シート!E16)</f>
        <v/>
      </c>
      <c r="J12" s="12" t="str">
        <f>IF(入力シート!F16="", "", 入力シート!F16)</f>
        <v/>
      </c>
      <c r="K12" s="12" t="str">
        <f>IF(入力シート!I16="", "", 入力シート!I16)</f>
        <v/>
      </c>
      <c r="L12" s="12" t="str">
        <f>IF(入力シート!J16="", "", 入力シート!J16)</f>
        <v/>
      </c>
      <c r="M12" s="12" t="str">
        <f>IF(入力シート!K16="", "", 入力シート!K16)</f>
        <v/>
      </c>
      <c r="N12" s="12" t="str">
        <f>IF(入力シート!L16="", "", 入力シート!L16)</f>
        <v/>
      </c>
      <c r="O12" s="12" t="str">
        <f>IF(入力シート!M16="", "", 入力シート!M16)</f>
        <v/>
      </c>
      <c r="P12" s="12" t="str">
        <f>IF(A12="","",入力シート!$P$1)</f>
        <v/>
      </c>
      <c r="Q12" s="12" t="str">
        <f>IF(P12="", "", 大会申込一覧表!$P$6)</f>
        <v/>
      </c>
      <c r="R12" s="12" t="str">
        <f>IF(P12="", "", 大会申込一覧表!$E$6)</f>
        <v/>
      </c>
      <c r="T12" s="12" t="str">
        <f>IF(入力シート!N16="", "", 入力シート!N16)</f>
        <v/>
      </c>
      <c r="U12" s="12" t="str">
        <f>IF(V12="", "", IF($K12="男", VLOOKUP(V12, データ!$B$2:$C$106, 2, FALSE), IF($K12="女", VLOOKUP(V12, データ!$F$2:$H$101, 2, FALSE), "")))</f>
        <v/>
      </c>
      <c r="V12" s="278" t="str">
        <f>IF(A12="","",IF(入力シート!P16="", "", 入力シート!P16))</f>
        <v/>
      </c>
      <c r="W12" s="12" t="str">
        <f>IF(入力シート!Q16="", "", 入力シート!Q16)</f>
        <v/>
      </c>
      <c r="X12" s="12" t="str">
        <f>IF(入力シート!S16="", "", 入力シート!S16)</f>
        <v/>
      </c>
      <c r="Y12" s="12" t="str">
        <f>IF(入力シート!T16="", "", 入力シート!T16)</f>
        <v/>
      </c>
      <c r="Z12" s="12" t="str">
        <f>IF(AA12="", "", IF($K12="男", VLOOKUP(AA12, データ!$B$2:$C$106, 2, FALSE), IF($K12="女", VLOOKUP(AA12, データ!$F$2:$H$101, 2, FALSE), "")))</f>
        <v/>
      </c>
      <c r="AA12" s="12" t="str">
        <f>IF(A12="","",IF(入力シート!U16="", "", 入力シート!U16))</f>
        <v/>
      </c>
      <c r="AB12" s="12" t="str">
        <f>IF(入力シート!V16="", "", 入力シート!V16)</f>
        <v/>
      </c>
      <c r="AC12" s="12" t="str">
        <f>IF(入力シート!X16="", "", 入力シート!X16)</f>
        <v/>
      </c>
      <c r="AD12" s="12" t="str">
        <f>IF(入力シート!Y16="", "", 入力シート!Y16)</f>
        <v/>
      </c>
      <c r="AT12" s="12" t="str">
        <f t="shared" si="4"/>
        <v/>
      </c>
    </row>
    <row r="13" spans="1:46">
      <c r="A13" s="12" t="str">
        <f>入力シート!A17</f>
        <v/>
      </c>
      <c r="B13" s="12" t="str">
        <f>IF(入力シート!B17="", "", 入力シート!B17)</f>
        <v/>
      </c>
      <c r="C13" s="12" t="str">
        <f>IF(入力シート!C17="", "", 入力シート!C17)</f>
        <v/>
      </c>
      <c r="D13" s="12" t="str">
        <f>IF(入力シート!D17="", "", 入力シート!D17)</f>
        <v/>
      </c>
      <c r="E13" s="12" t="str">
        <f t="shared" ref="E13:E18" si="5">IF(C13="", "", C13)</f>
        <v/>
      </c>
      <c r="F13" s="12" t="str">
        <f t="shared" ref="F13:F18" si="6">IF(D13="", "", D13)</f>
        <v/>
      </c>
      <c r="G13" s="12" t="str">
        <f t="shared" ref="G13:G18" si="7">IF(C13="", "", C13)</f>
        <v/>
      </c>
      <c r="H13" s="12" t="str">
        <f t="shared" ref="H13:H18" si="8">IF(D13="", "", D13)</f>
        <v/>
      </c>
      <c r="I13" s="12" t="str">
        <f>IF(入力シート!E17="", "", 入力シート!E17)</f>
        <v/>
      </c>
      <c r="J13" s="12" t="str">
        <f>IF(入力シート!F17="", "", 入力シート!F17)</f>
        <v/>
      </c>
      <c r="K13" s="12" t="str">
        <f>IF(入力シート!I17="", "", 入力シート!I17)</f>
        <v/>
      </c>
      <c r="L13" s="12" t="str">
        <f>IF(入力シート!J17="", "", 入力シート!J17)</f>
        <v/>
      </c>
      <c r="M13" s="12" t="str">
        <f>IF(入力シート!K17="", "", 入力シート!K17)</f>
        <v/>
      </c>
      <c r="N13" s="12" t="str">
        <f>IF(入力シート!L17="", "", 入力シート!L17)</f>
        <v/>
      </c>
      <c r="O13" s="12" t="str">
        <f>IF(入力シート!M17="", "", 入力シート!M17)</f>
        <v/>
      </c>
      <c r="P13" s="12" t="str">
        <f>IF(A13="","",入力シート!$P$1)</f>
        <v/>
      </c>
      <c r="Q13" s="12" t="str">
        <f>IF(P13="", "", 大会申込一覧表!$P$6)</f>
        <v/>
      </c>
      <c r="R13" s="12" t="str">
        <f>IF(P13="", "", 大会申込一覧表!$E$6)</f>
        <v/>
      </c>
      <c r="T13" s="12" t="str">
        <f>IF(入力シート!N17="", "", 入力シート!N17)</f>
        <v/>
      </c>
      <c r="U13" s="12" t="str">
        <f>IF(V13="", "", IF($K13="男", VLOOKUP(V13, データ!$B$2:$C$106, 2, FALSE), IF($K13="女", VLOOKUP(V13, データ!$F$2:$H$101, 2, FALSE), "")))</f>
        <v/>
      </c>
      <c r="V13" s="278" t="str">
        <f>IF(A13="","",IF(入力シート!P17="", "", 入力シート!P17))</f>
        <v/>
      </c>
      <c r="W13" s="12" t="str">
        <f>IF(入力シート!Q17="", "", 入力シート!Q17)</f>
        <v/>
      </c>
      <c r="X13" s="12" t="str">
        <f>IF(入力シート!S17="", "", 入力シート!S17)</f>
        <v/>
      </c>
      <c r="Y13" s="12" t="str">
        <f>IF(入力シート!T17="", "", 入力シート!T17)</f>
        <v/>
      </c>
      <c r="Z13" s="12" t="str">
        <f>IF(AA13="", "", IF($K13="男", VLOOKUP(AA13, データ!$B$2:$C$106, 2, FALSE), IF($K13="女", VLOOKUP(AA13, データ!$F$2:$H$101, 2, FALSE), "")))</f>
        <v/>
      </c>
      <c r="AA13" s="12" t="str">
        <f>IF(A13="","",IF(入力シート!U17="", "", 入力シート!U17))</f>
        <v/>
      </c>
      <c r="AB13" s="12" t="str">
        <f>IF(入力シート!V17="", "", 入力シート!V17)</f>
        <v/>
      </c>
      <c r="AC13" s="12" t="str">
        <f>IF(入力シート!X17="", "", 入力シート!X17)</f>
        <v/>
      </c>
      <c r="AD13" s="12" t="str">
        <f>IF(入力シート!Y17="", "", 入力シート!Y17)</f>
        <v/>
      </c>
      <c r="AT13" s="12" t="str">
        <f t="shared" ref="AT13:AT18" si="9">IF(A13="","",TRIM(C13&amp;" "&amp;D13))</f>
        <v/>
      </c>
    </row>
    <row r="14" spans="1:46">
      <c r="A14" s="12" t="str">
        <f>入力シート!A18</f>
        <v/>
      </c>
      <c r="B14" s="12" t="str">
        <f>IF(入力シート!B18="", "", 入力シート!B18)</f>
        <v/>
      </c>
      <c r="C14" s="12" t="str">
        <f>IF(入力シート!C18="", "", 入力シート!C18)</f>
        <v/>
      </c>
      <c r="D14" s="12" t="str">
        <f>IF(入力シート!D18="", "", 入力シート!D18)</f>
        <v/>
      </c>
      <c r="E14" s="12" t="str">
        <f t="shared" si="5"/>
        <v/>
      </c>
      <c r="F14" s="12" t="str">
        <f t="shared" si="6"/>
        <v/>
      </c>
      <c r="G14" s="12" t="str">
        <f t="shared" si="7"/>
        <v/>
      </c>
      <c r="H14" s="12" t="str">
        <f t="shared" si="8"/>
        <v/>
      </c>
      <c r="I14" s="12" t="str">
        <f>IF(入力シート!E18="", "", 入力シート!E18)</f>
        <v/>
      </c>
      <c r="J14" s="12" t="str">
        <f>IF(入力シート!F18="", "", 入力シート!F18)</f>
        <v/>
      </c>
      <c r="K14" s="12" t="str">
        <f>IF(入力シート!I18="", "", 入力シート!I18)</f>
        <v/>
      </c>
      <c r="L14" s="12" t="str">
        <f>IF(入力シート!J18="", "", 入力シート!J18)</f>
        <v/>
      </c>
      <c r="M14" s="12" t="str">
        <f>IF(入力シート!K18="", "", 入力シート!K18)</f>
        <v/>
      </c>
      <c r="N14" s="12" t="str">
        <f>IF(入力シート!L18="", "", 入力シート!L18)</f>
        <v/>
      </c>
      <c r="O14" s="12" t="str">
        <f>IF(入力シート!M18="", "", 入力シート!M18)</f>
        <v/>
      </c>
      <c r="P14" s="12" t="str">
        <f>IF(A14="","",入力シート!$P$1)</f>
        <v/>
      </c>
      <c r="Q14" s="12" t="str">
        <f>IF(P14="", "", 大会申込一覧表!$P$6)</f>
        <v/>
      </c>
      <c r="R14" s="12" t="str">
        <f>IF(P14="", "", 大会申込一覧表!$E$6)</f>
        <v/>
      </c>
      <c r="T14" s="12" t="str">
        <f>IF(入力シート!N18="", "", 入力シート!N18)</f>
        <v/>
      </c>
      <c r="U14" s="12" t="str">
        <f>IF(V14="", "", IF($K14="男", VLOOKUP(V14, データ!$B$2:$C$106, 2, FALSE), IF($K14="女", VLOOKUP(V14, データ!$F$2:$H$101, 2, FALSE), "")))</f>
        <v/>
      </c>
      <c r="V14" s="278" t="str">
        <f>IF(A14="","",IF(入力シート!P18="", "", 入力シート!P18))</f>
        <v/>
      </c>
      <c r="W14" s="12" t="str">
        <f>IF(入力シート!Q18="", "", 入力シート!Q18)</f>
        <v/>
      </c>
      <c r="X14" s="12" t="str">
        <f>IF(入力シート!S18="", "", 入力シート!S18)</f>
        <v/>
      </c>
      <c r="Y14" s="12" t="str">
        <f>IF(入力シート!T18="", "", 入力シート!T18)</f>
        <v/>
      </c>
      <c r="Z14" s="12" t="str">
        <f>IF(AA14="", "", IF($K14="男", VLOOKUP(AA14, データ!$B$2:$C$106, 2, FALSE), IF($K14="女", VLOOKUP(AA14, データ!$F$2:$H$101, 2, FALSE), "")))</f>
        <v/>
      </c>
      <c r="AA14" s="12" t="str">
        <f>IF(A14="","",IF(入力シート!U18="", "", 入力シート!U18))</f>
        <v/>
      </c>
      <c r="AB14" s="12" t="str">
        <f>IF(入力シート!V18="", "", 入力シート!V18)</f>
        <v/>
      </c>
      <c r="AC14" s="12" t="str">
        <f>IF(入力シート!X18="", "", 入力シート!X18)</f>
        <v/>
      </c>
      <c r="AD14" s="12" t="str">
        <f>IF(入力シート!Y18="", "", 入力シート!Y18)</f>
        <v/>
      </c>
      <c r="AT14" s="12" t="str">
        <f t="shared" si="9"/>
        <v/>
      </c>
    </row>
    <row r="15" spans="1:46">
      <c r="A15" s="12" t="str">
        <f>入力シート!A19</f>
        <v/>
      </c>
      <c r="B15" s="12" t="str">
        <f>IF(入力シート!B19="", "", 入力シート!B19)</f>
        <v/>
      </c>
      <c r="C15" s="12" t="str">
        <f>IF(入力シート!C19="", "", 入力シート!C19)</f>
        <v/>
      </c>
      <c r="D15" s="12" t="str">
        <f>IF(入力シート!D19="", "", 入力シート!D19)</f>
        <v/>
      </c>
      <c r="E15" s="12" t="str">
        <f t="shared" si="5"/>
        <v/>
      </c>
      <c r="F15" s="12" t="str">
        <f t="shared" si="6"/>
        <v/>
      </c>
      <c r="G15" s="12" t="str">
        <f t="shared" si="7"/>
        <v/>
      </c>
      <c r="H15" s="12" t="str">
        <f t="shared" si="8"/>
        <v/>
      </c>
      <c r="I15" s="12" t="str">
        <f>IF(入力シート!E19="", "", 入力シート!E19)</f>
        <v/>
      </c>
      <c r="J15" s="12" t="str">
        <f>IF(入力シート!F19="", "", 入力シート!F19)</f>
        <v/>
      </c>
      <c r="K15" s="12" t="str">
        <f>IF(入力シート!I19="", "", 入力シート!I19)</f>
        <v/>
      </c>
      <c r="L15" s="12" t="str">
        <f>IF(入力シート!J19="", "", 入力シート!J19)</f>
        <v/>
      </c>
      <c r="M15" s="12" t="str">
        <f>IF(入力シート!K19="", "", 入力シート!K19)</f>
        <v/>
      </c>
      <c r="N15" s="12" t="str">
        <f>IF(入力シート!L19="", "", 入力シート!L19)</f>
        <v/>
      </c>
      <c r="O15" s="12" t="str">
        <f>IF(入力シート!M19="", "", 入力シート!M19)</f>
        <v/>
      </c>
      <c r="P15" s="12" t="str">
        <f>IF(A15="","",入力シート!$P$1)</f>
        <v/>
      </c>
      <c r="Q15" s="12" t="str">
        <f>IF(P15="", "", 大会申込一覧表!$P$6)</f>
        <v/>
      </c>
      <c r="R15" s="12" t="str">
        <f>IF(P15="", "", 大会申込一覧表!$E$6)</f>
        <v/>
      </c>
      <c r="T15" s="12" t="str">
        <f>IF(入力シート!N19="", "", 入力シート!N19)</f>
        <v/>
      </c>
      <c r="U15" s="12" t="str">
        <f>IF(V15="", "", IF($K15="男", VLOOKUP(V15, データ!$B$2:$C$106, 2, FALSE), IF($K15="女", VLOOKUP(V15, データ!$F$2:$H$101, 2, FALSE), "")))</f>
        <v/>
      </c>
      <c r="V15" s="278" t="str">
        <f>IF(A15="","",IF(入力シート!P19="", "", 入力シート!P19))</f>
        <v/>
      </c>
      <c r="W15" s="12" t="str">
        <f>IF(入力シート!Q19="", "", 入力シート!Q19)</f>
        <v/>
      </c>
      <c r="X15" s="12" t="str">
        <f>IF(入力シート!S19="", "", 入力シート!S19)</f>
        <v/>
      </c>
      <c r="Y15" s="12" t="str">
        <f>IF(入力シート!T19="", "", 入力シート!T19)</f>
        <v/>
      </c>
      <c r="Z15" s="12" t="str">
        <f>IF(AA15="", "", IF($K15="男", VLOOKUP(AA15, データ!$B$2:$C$106, 2, FALSE), IF($K15="女", VLOOKUP(AA15, データ!$F$2:$H$101, 2, FALSE), "")))</f>
        <v/>
      </c>
      <c r="AA15" s="12" t="str">
        <f>IF(A15="","",IF(入力シート!U19="", "", 入力シート!U19))</f>
        <v/>
      </c>
      <c r="AB15" s="12" t="str">
        <f>IF(入力シート!V19="", "", 入力シート!V19)</f>
        <v/>
      </c>
      <c r="AC15" s="12" t="str">
        <f>IF(入力シート!X19="", "", 入力シート!X19)</f>
        <v/>
      </c>
      <c r="AD15" s="12" t="str">
        <f>IF(入力シート!Y19="", "", 入力シート!Y19)</f>
        <v/>
      </c>
      <c r="AT15" s="12" t="str">
        <f t="shared" si="9"/>
        <v/>
      </c>
    </row>
    <row r="16" spans="1:46">
      <c r="A16" s="12" t="str">
        <f>入力シート!A20</f>
        <v/>
      </c>
      <c r="B16" s="12" t="str">
        <f>IF(入力シート!B20="", "", 入力シート!B20)</f>
        <v/>
      </c>
      <c r="C16" s="12" t="str">
        <f>IF(入力シート!C20="", "", 入力シート!C20)</f>
        <v/>
      </c>
      <c r="D16" s="12" t="str">
        <f>IF(入力シート!D20="", "", 入力シート!D20)</f>
        <v/>
      </c>
      <c r="E16" s="12" t="str">
        <f t="shared" si="5"/>
        <v/>
      </c>
      <c r="F16" s="12" t="str">
        <f t="shared" si="6"/>
        <v/>
      </c>
      <c r="G16" s="12" t="str">
        <f t="shared" si="7"/>
        <v/>
      </c>
      <c r="H16" s="12" t="str">
        <f t="shared" si="8"/>
        <v/>
      </c>
      <c r="I16" s="12" t="str">
        <f>IF(入力シート!E20="", "", 入力シート!E20)</f>
        <v/>
      </c>
      <c r="J16" s="12" t="str">
        <f>IF(入力シート!F20="", "", 入力シート!F20)</f>
        <v/>
      </c>
      <c r="K16" s="12" t="str">
        <f>IF(入力シート!I20="", "", 入力シート!I20)</f>
        <v/>
      </c>
      <c r="L16" s="12" t="str">
        <f>IF(入力シート!J20="", "", 入力シート!J20)</f>
        <v/>
      </c>
      <c r="M16" s="12" t="str">
        <f>IF(入力シート!K20="", "", 入力シート!K20)</f>
        <v/>
      </c>
      <c r="N16" s="12" t="str">
        <f>IF(入力シート!L20="", "", 入力シート!L20)</f>
        <v/>
      </c>
      <c r="O16" s="12" t="str">
        <f>IF(入力シート!M20="", "", 入力シート!M20)</f>
        <v/>
      </c>
      <c r="P16" s="12" t="str">
        <f>IF(A16="","",入力シート!$P$1)</f>
        <v/>
      </c>
      <c r="Q16" s="12" t="str">
        <f>IF(P16="", "", 大会申込一覧表!$P$6)</f>
        <v/>
      </c>
      <c r="R16" s="12" t="str">
        <f>IF(P16="", "", 大会申込一覧表!$E$6)</f>
        <v/>
      </c>
      <c r="T16" s="12" t="str">
        <f>IF(入力シート!N20="", "", 入力シート!N20)</f>
        <v/>
      </c>
      <c r="U16" s="12" t="str">
        <f>IF(V16="", "", IF($K16="男", VLOOKUP(V16, データ!$B$2:$C$106, 2, FALSE), IF($K16="女", VLOOKUP(V16, データ!$F$2:$H$101, 2, FALSE), "")))</f>
        <v/>
      </c>
      <c r="V16" s="278" t="str">
        <f>IF(A16="","",IF(入力シート!P20="", "", 入力シート!P20))</f>
        <v/>
      </c>
      <c r="W16" s="12" t="str">
        <f>IF(入力シート!Q20="", "", 入力シート!Q20)</f>
        <v/>
      </c>
      <c r="X16" s="12" t="str">
        <f>IF(入力シート!S20="", "", 入力シート!S20)</f>
        <v/>
      </c>
      <c r="Y16" s="12" t="str">
        <f>IF(入力シート!T20="", "", 入力シート!T20)</f>
        <v/>
      </c>
      <c r="Z16" s="12" t="str">
        <f>IF(AA16="", "", IF($K16="男", VLOOKUP(AA16, データ!$B$2:$C$106, 2, FALSE), IF($K16="女", VLOOKUP(AA16, データ!$F$2:$H$101, 2, FALSE), "")))</f>
        <v/>
      </c>
      <c r="AA16" s="12" t="str">
        <f>IF(A16="","",IF(入力シート!U20="", "", 入力シート!U20))</f>
        <v/>
      </c>
      <c r="AB16" s="12" t="str">
        <f>IF(入力シート!V20="", "", 入力シート!V20)</f>
        <v/>
      </c>
      <c r="AC16" s="12" t="str">
        <f>IF(入力シート!X20="", "", 入力シート!X20)</f>
        <v/>
      </c>
      <c r="AD16" s="12" t="str">
        <f>IF(入力シート!Y20="", "", 入力シート!Y20)</f>
        <v/>
      </c>
      <c r="AT16" s="12" t="str">
        <f t="shared" si="9"/>
        <v/>
      </c>
    </row>
    <row r="17" spans="1:46">
      <c r="A17" s="12" t="str">
        <f>入力シート!A21</f>
        <v/>
      </c>
      <c r="B17" s="12" t="str">
        <f>IF(入力シート!B21="", "", 入力シート!B21)</f>
        <v/>
      </c>
      <c r="C17" s="12" t="str">
        <f>IF(入力シート!C21="", "", 入力シート!C21)</f>
        <v/>
      </c>
      <c r="D17" s="12" t="str">
        <f>IF(入力シート!D21="", "", 入力シート!D21)</f>
        <v/>
      </c>
      <c r="E17" s="12" t="str">
        <f t="shared" si="5"/>
        <v/>
      </c>
      <c r="F17" s="12" t="str">
        <f t="shared" si="6"/>
        <v/>
      </c>
      <c r="G17" s="12" t="str">
        <f t="shared" si="7"/>
        <v/>
      </c>
      <c r="H17" s="12" t="str">
        <f t="shared" si="8"/>
        <v/>
      </c>
      <c r="I17" s="12" t="str">
        <f>IF(入力シート!E21="", "", 入力シート!E21)</f>
        <v/>
      </c>
      <c r="J17" s="12" t="str">
        <f>IF(入力シート!F21="", "", 入力シート!F21)</f>
        <v/>
      </c>
      <c r="K17" s="12" t="str">
        <f>IF(入力シート!I21="", "", 入力シート!I21)</f>
        <v/>
      </c>
      <c r="L17" s="12" t="str">
        <f>IF(入力シート!J21="", "", 入力シート!J21)</f>
        <v/>
      </c>
      <c r="M17" s="12" t="str">
        <f>IF(入力シート!K21="", "", 入力シート!K21)</f>
        <v/>
      </c>
      <c r="N17" s="12" t="str">
        <f>IF(入力シート!L21="", "", 入力シート!L21)</f>
        <v/>
      </c>
      <c r="O17" s="12" t="str">
        <f>IF(入力シート!M21="", "", 入力シート!M21)</f>
        <v/>
      </c>
      <c r="P17" s="12" t="str">
        <f>IF(A17="","",入力シート!$P$1)</f>
        <v/>
      </c>
      <c r="Q17" s="12" t="str">
        <f>IF(P17="", "", 大会申込一覧表!$P$6)</f>
        <v/>
      </c>
      <c r="R17" s="12" t="str">
        <f>IF(P17="", "", 大会申込一覧表!$E$6)</f>
        <v/>
      </c>
      <c r="T17" s="12" t="str">
        <f>IF(入力シート!N21="", "", 入力シート!N21)</f>
        <v/>
      </c>
      <c r="U17" s="12" t="str">
        <f>IF(V17="", "", IF($K17="男", VLOOKUP(V17, データ!$B$2:$C$106, 2, FALSE), IF($K17="女", VLOOKUP(V17, データ!$F$2:$H$101, 2, FALSE), "")))</f>
        <v/>
      </c>
      <c r="V17" s="278" t="str">
        <f>IF(A17="","",IF(入力シート!P21="", "", 入力シート!P21))</f>
        <v/>
      </c>
      <c r="W17" s="12" t="str">
        <f>IF(入力シート!Q21="", "", 入力シート!Q21)</f>
        <v/>
      </c>
      <c r="X17" s="12" t="str">
        <f>IF(入力シート!S21="", "", 入力シート!S21)</f>
        <v/>
      </c>
      <c r="Y17" s="12" t="str">
        <f>IF(入力シート!T21="", "", 入力シート!T21)</f>
        <v/>
      </c>
      <c r="Z17" s="12" t="str">
        <f>IF(AA17="", "", IF($K17="男", VLOOKUP(AA17, データ!$B$2:$C$106, 2, FALSE), IF($K17="女", VLOOKUP(AA17, データ!$F$2:$H$101, 2, FALSE), "")))</f>
        <v/>
      </c>
      <c r="AA17" s="12" t="str">
        <f>IF(A17="","",IF(入力シート!U21="", "", 入力シート!U21))</f>
        <v/>
      </c>
      <c r="AB17" s="12" t="str">
        <f>IF(入力シート!V21="", "", 入力シート!V21)</f>
        <v/>
      </c>
      <c r="AC17" s="12" t="str">
        <f>IF(入力シート!X21="", "", 入力シート!X21)</f>
        <v/>
      </c>
      <c r="AD17" s="12" t="str">
        <f>IF(入力シート!Y21="", "", 入力シート!Y21)</f>
        <v/>
      </c>
      <c r="AT17" s="12" t="str">
        <f t="shared" si="9"/>
        <v/>
      </c>
    </row>
    <row r="18" spans="1:46">
      <c r="A18" s="12">
        <f>入力シート!A22</f>
        <v>0</v>
      </c>
      <c r="B18" s="12" t="str">
        <f>IF(入力シート!B22="", "", 入力シート!B22)</f>
        <v/>
      </c>
      <c r="C18" s="12" t="str">
        <f>IF(入力シート!C22="", "", 入力シート!C22)</f>
        <v/>
      </c>
      <c r="D18" s="12" t="str">
        <f>IF(入力シート!D22="", "", 入力シート!D22)</f>
        <v/>
      </c>
      <c r="E18" s="12" t="str">
        <f t="shared" si="5"/>
        <v/>
      </c>
      <c r="F18" s="12" t="str">
        <f t="shared" si="6"/>
        <v/>
      </c>
      <c r="G18" s="12" t="str">
        <f t="shared" si="7"/>
        <v/>
      </c>
      <c r="H18" s="12" t="str">
        <f t="shared" si="8"/>
        <v/>
      </c>
      <c r="I18" s="12" t="str">
        <f>IF(入力シート!E22="", "", 入力シート!E22)</f>
        <v/>
      </c>
      <c r="J18" s="12" t="str">
        <f>IF(入力シート!F22="", "", 入力シート!F22)</f>
        <v/>
      </c>
      <c r="K18" s="12" t="str">
        <f>IF(入力シート!I22="", "", 入力シート!I22)</f>
        <v/>
      </c>
      <c r="L18" s="12" t="str">
        <f>IF(入力シート!J22="", "", 入力シート!J22)</f>
        <v/>
      </c>
      <c r="M18" s="12" t="str">
        <f>IF(入力シート!K22="", "", 入力シート!K22)</f>
        <v/>
      </c>
      <c r="N18" s="12" t="str">
        <f>IF(入力シート!L22="", "", 入力シート!L22)</f>
        <v/>
      </c>
      <c r="O18" s="12" t="str">
        <f>IF(入力シート!M22="", "", 入力シート!M22)</f>
        <v/>
      </c>
      <c r="P18" s="12" t="str">
        <f>IF(A18="","",入力シート!$P$1)</f>
        <v/>
      </c>
      <c r="Q18" s="12" t="str">
        <f>IF(P18="", "", 大会申込一覧表!$P$6)</f>
        <v/>
      </c>
      <c r="R18" s="12" t="str">
        <f>IF(P18="", "", 大会申込一覧表!$E$6)</f>
        <v/>
      </c>
      <c r="T18" s="12" t="str">
        <f>IF(入力シート!N22="", "", 入力シート!N22)</f>
        <v/>
      </c>
      <c r="U18" s="12" t="str">
        <f>IF(V18="", "", IF($K18="男", VLOOKUP(V18, データ!$B$2:$C$106, 2, FALSE), IF($K18="女", VLOOKUP(V18, データ!$F$2:$H$101, 2, FALSE), "")))</f>
        <v/>
      </c>
      <c r="V18" s="12" t="str">
        <f>IF(A18="","",IF(入力シート!P22="", "", 入力シート!P22))</f>
        <v/>
      </c>
      <c r="W18" s="12" t="str">
        <f>IF(入力シート!Q22="", "", 入力シート!Q22)</f>
        <v/>
      </c>
      <c r="X18" s="12" t="str">
        <f>IF(入力シート!S22="", "", 入力シート!S22)</f>
        <v/>
      </c>
      <c r="Y18" s="12" t="str">
        <f>IF(入力シート!T22="", "", 入力シート!T22)</f>
        <v/>
      </c>
      <c r="Z18" s="12" t="str">
        <f>IF(AA18="", "", IF($K18="男", VLOOKUP(AA18, データ!$B$2:$C$106, 2, FALSE), IF($K18="女", VLOOKUP(AA18, データ!$F$2:$H$101, 2, FALSE), "")))</f>
        <v/>
      </c>
      <c r="AA18" s="12" t="str">
        <f>IF(A18="","",IF(入力シート!U22="", "", 入力シート!U22))</f>
        <v/>
      </c>
      <c r="AB18" s="12" t="str">
        <f>IF(入力シート!V22="", "", 入力シート!V22)</f>
        <v/>
      </c>
      <c r="AC18" s="12" t="str">
        <f>IF(入力シート!X22="", "", 入力シート!X22)</f>
        <v/>
      </c>
      <c r="AD18" s="12" t="str">
        <f>IF(入力シート!Y22="", "", 入力シート!Y22)</f>
        <v/>
      </c>
      <c r="AT18" s="12" t="str">
        <f t="shared" si="9"/>
        <v/>
      </c>
    </row>
    <row r="25" spans="1:46">
      <c r="R25" s="278" t="s">
        <v>379</v>
      </c>
      <c r="S25" s="12">
        <v>1</v>
      </c>
      <c r="T25" s="12">
        <f>SUM(U25:V25)</f>
        <v>0</v>
      </c>
      <c r="U25" s="12">
        <f>COUNTIFS($U$3:$U$17,S25)</f>
        <v>0</v>
      </c>
      <c r="V25" s="278">
        <f>COUNTIFS($Z$3:$Z$17,S25)</f>
        <v>0</v>
      </c>
    </row>
    <row r="26" spans="1:46">
      <c r="R26" s="278" t="s">
        <v>391</v>
      </c>
      <c r="S26" s="12">
        <v>2</v>
      </c>
      <c r="T26" s="12">
        <f t="shared" ref="T26:T40" si="10">SUM(U26:V26)</f>
        <v>0</v>
      </c>
      <c r="U26" s="12">
        <f t="shared" ref="U26:U40" si="11">COUNTIFS($U$3:$U$17,S26)</f>
        <v>0</v>
      </c>
      <c r="V26" s="278">
        <f t="shared" ref="V26:V40" si="12">COUNTIFS($Z$3:$Z$17,S26)</f>
        <v>0</v>
      </c>
    </row>
    <row r="27" spans="1:46">
      <c r="R27" s="278" t="s">
        <v>389</v>
      </c>
      <c r="S27" s="12">
        <v>3</v>
      </c>
      <c r="T27" s="12">
        <f t="shared" si="10"/>
        <v>0</v>
      </c>
      <c r="U27" s="12">
        <f t="shared" si="11"/>
        <v>0</v>
      </c>
      <c r="V27" s="278">
        <f t="shared" si="12"/>
        <v>0</v>
      </c>
    </row>
    <row r="28" spans="1:46">
      <c r="R28" s="278" t="s">
        <v>377</v>
      </c>
      <c r="S28" s="12">
        <v>4</v>
      </c>
      <c r="T28" s="12">
        <f t="shared" si="10"/>
        <v>0</v>
      </c>
      <c r="U28" s="12">
        <f t="shared" si="11"/>
        <v>0</v>
      </c>
      <c r="V28" s="278">
        <f t="shared" si="12"/>
        <v>0</v>
      </c>
    </row>
    <row r="29" spans="1:46">
      <c r="R29" s="278" t="s">
        <v>382</v>
      </c>
      <c r="S29" s="12">
        <v>5</v>
      </c>
      <c r="T29" s="12">
        <f t="shared" si="10"/>
        <v>0</v>
      </c>
      <c r="U29" s="12">
        <f t="shared" si="11"/>
        <v>0</v>
      </c>
      <c r="V29" s="278">
        <f t="shared" si="12"/>
        <v>0</v>
      </c>
    </row>
    <row r="30" spans="1:46">
      <c r="R30" s="278" t="s">
        <v>394</v>
      </c>
      <c r="S30" s="12">
        <v>6</v>
      </c>
      <c r="T30" s="12">
        <f t="shared" si="10"/>
        <v>0</v>
      </c>
      <c r="U30" s="12">
        <f t="shared" si="11"/>
        <v>0</v>
      </c>
      <c r="V30" s="278">
        <f t="shared" si="12"/>
        <v>0</v>
      </c>
    </row>
    <row r="31" spans="1:46">
      <c r="R31" s="278" t="s">
        <v>392</v>
      </c>
      <c r="S31" s="12">
        <v>7</v>
      </c>
      <c r="T31" s="12">
        <f t="shared" si="10"/>
        <v>0</v>
      </c>
      <c r="U31" s="12">
        <f t="shared" si="11"/>
        <v>0</v>
      </c>
      <c r="V31" s="278">
        <f t="shared" si="12"/>
        <v>0</v>
      </c>
    </row>
    <row r="32" spans="1:46">
      <c r="R32" s="278" t="s">
        <v>380</v>
      </c>
      <c r="S32" s="12">
        <v>8</v>
      </c>
      <c r="T32" s="12">
        <f t="shared" si="10"/>
        <v>0</v>
      </c>
      <c r="U32" s="12">
        <f t="shared" si="11"/>
        <v>0</v>
      </c>
      <c r="V32" s="278">
        <f t="shared" si="12"/>
        <v>0</v>
      </c>
    </row>
    <row r="33" spans="18:22">
      <c r="R33" s="278" t="s">
        <v>385</v>
      </c>
      <c r="S33" s="12">
        <v>9</v>
      </c>
      <c r="T33" s="12">
        <f t="shared" si="10"/>
        <v>0</v>
      </c>
      <c r="U33" s="12">
        <f t="shared" si="11"/>
        <v>0</v>
      </c>
      <c r="V33" s="278">
        <f t="shared" si="12"/>
        <v>0</v>
      </c>
    </row>
    <row r="34" spans="18:22">
      <c r="R34" s="278" t="s">
        <v>397</v>
      </c>
      <c r="S34" s="12">
        <v>10</v>
      </c>
      <c r="T34" s="12">
        <f t="shared" si="10"/>
        <v>0</v>
      </c>
      <c r="U34" s="12">
        <f t="shared" si="11"/>
        <v>0</v>
      </c>
      <c r="V34" s="278">
        <f t="shared" si="12"/>
        <v>0</v>
      </c>
    </row>
    <row r="35" spans="18:22">
      <c r="R35" s="278" t="s">
        <v>395</v>
      </c>
      <c r="S35" s="12">
        <v>11</v>
      </c>
      <c r="T35" s="12">
        <f t="shared" si="10"/>
        <v>0</v>
      </c>
      <c r="U35" s="12">
        <f t="shared" si="11"/>
        <v>0</v>
      </c>
      <c r="V35" s="278">
        <f t="shared" si="12"/>
        <v>0</v>
      </c>
    </row>
    <row r="36" spans="18:22">
      <c r="R36" s="278" t="s">
        <v>383</v>
      </c>
      <c r="S36" s="12">
        <v>12</v>
      </c>
      <c r="T36" s="12">
        <f t="shared" si="10"/>
        <v>0</v>
      </c>
      <c r="U36" s="12">
        <f t="shared" si="11"/>
        <v>0</v>
      </c>
      <c r="V36" s="278">
        <f t="shared" si="12"/>
        <v>0</v>
      </c>
    </row>
    <row r="37" spans="18:22">
      <c r="R37" s="278" t="s">
        <v>388</v>
      </c>
      <c r="S37" s="12">
        <v>13</v>
      </c>
      <c r="T37" s="12">
        <f t="shared" si="10"/>
        <v>0</v>
      </c>
      <c r="U37" s="12">
        <f t="shared" si="11"/>
        <v>0</v>
      </c>
      <c r="V37" s="278">
        <f t="shared" si="12"/>
        <v>0</v>
      </c>
    </row>
    <row r="38" spans="18:22">
      <c r="R38" s="278" t="s">
        <v>400</v>
      </c>
      <c r="S38" s="12">
        <v>14</v>
      </c>
      <c r="T38" s="12">
        <f t="shared" si="10"/>
        <v>0</v>
      </c>
      <c r="U38" s="12">
        <f t="shared" si="11"/>
        <v>0</v>
      </c>
      <c r="V38" s="278">
        <f t="shared" si="12"/>
        <v>0</v>
      </c>
    </row>
    <row r="39" spans="18:22">
      <c r="R39" s="278" t="s">
        <v>386</v>
      </c>
      <c r="S39" s="12">
        <v>15</v>
      </c>
      <c r="T39" s="12">
        <f t="shared" si="10"/>
        <v>0</v>
      </c>
      <c r="U39" s="12">
        <f t="shared" si="11"/>
        <v>0</v>
      </c>
      <c r="V39" s="278">
        <f t="shared" si="12"/>
        <v>0</v>
      </c>
    </row>
    <row r="40" spans="18:22">
      <c r="R40" s="278" t="s">
        <v>398</v>
      </c>
      <c r="S40" s="12">
        <v>16</v>
      </c>
      <c r="T40" s="12">
        <f t="shared" si="10"/>
        <v>0</v>
      </c>
      <c r="U40" s="12">
        <f t="shared" si="11"/>
        <v>0</v>
      </c>
      <c r="V40" s="278">
        <f t="shared" si="12"/>
        <v>0</v>
      </c>
    </row>
    <row r="62" spans="1:30">
      <c r="A62" s="12">
        <v>1</v>
      </c>
      <c r="B62" s="12">
        <v>2</v>
      </c>
      <c r="C62" s="12">
        <v>3</v>
      </c>
      <c r="D62" s="12">
        <v>4</v>
      </c>
      <c r="E62" s="12">
        <v>5</v>
      </c>
      <c r="F62" s="12">
        <v>6</v>
      </c>
      <c r="G62" s="12">
        <v>7</v>
      </c>
      <c r="H62" s="12">
        <v>8</v>
      </c>
      <c r="I62" s="12">
        <v>9</v>
      </c>
      <c r="J62" s="12">
        <v>10</v>
      </c>
      <c r="K62" s="12">
        <v>11</v>
      </c>
      <c r="L62" s="12">
        <v>12</v>
      </c>
      <c r="M62" s="12">
        <v>13</v>
      </c>
      <c r="N62" s="12">
        <v>14</v>
      </c>
      <c r="O62" s="12">
        <v>15</v>
      </c>
      <c r="P62" s="12">
        <v>16</v>
      </c>
      <c r="Q62" s="12">
        <v>17</v>
      </c>
      <c r="R62" s="12">
        <v>18</v>
      </c>
      <c r="S62" s="12">
        <v>19</v>
      </c>
      <c r="T62" s="12">
        <v>20</v>
      </c>
      <c r="U62" s="12">
        <v>21</v>
      </c>
      <c r="V62" s="12">
        <v>22</v>
      </c>
      <c r="W62" s="12">
        <v>23</v>
      </c>
      <c r="X62" s="12">
        <v>24</v>
      </c>
      <c r="Y62" s="12">
        <v>25</v>
      </c>
      <c r="Z62" s="12">
        <v>26</v>
      </c>
      <c r="AA62" s="12">
        <v>27</v>
      </c>
      <c r="AB62" s="12">
        <v>28</v>
      </c>
      <c r="AC62" s="12">
        <v>29</v>
      </c>
      <c r="AD62" s="12">
        <v>30</v>
      </c>
    </row>
  </sheetData>
  <sortState ref="R25:S40">
    <sortCondition ref="S25:S40"/>
  </sortState>
  <customSheetViews>
    <customSheetView guid="{2CBC34F5-982E-4407-B097-4AB0D5EF1522}">
      <selection activeCell="U7" sqref="U7"/>
      <pageMargins left="0.7" right="0.7" top="0.75" bottom="0.75" header="0.3" footer="0.3"/>
    </customSheetView>
  </customSheetViews>
  <mergeCells count="42">
    <mergeCell ref="AO1:AO2"/>
    <mergeCell ref="AQ1:AQ2"/>
    <mergeCell ref="AT1:AT2"/>
    <mergeCell ref="AS1:AS2"/>
    <mergeCell ref="X1:X2"/>
    <mergeCell ref="AH1:AH2"/>
    <mergeCell ref="AC1:AC2"/>
    <mergeCell ref="AD1:AD2"/>
    <mergeCell ref="AK1:AK2"/>
    <mergeCell ref="AM1:AM2"/>
    <mergeCell ref="AR1:AR2"/>
    <mergeCell ref="AE1:AE2"/>
    <mergeCell ref="AP1:AP2"/>
    <mergeCell ref="S1:S2"/>
    <mergeCell ref="T1:T2"/>
    <mergeCell ref="U1:U2"/>
    <mergeCell ref="AN1:AN2"/>
    <mergeCell ref="AB1:AB2"/>
    <mergeCell ref="V1:V2"/>
    <mergeCell ref="AF1:AF2"/>
    <mergeCell ref="AG1:AG2"/>
    <mergeCell ref="AI1:AI2"/>
    <mergeCell ref="AJ1:AJ2"/>
    <mergeCell ref="AL1:AL2"/>
    <mergeCell ref="W1:W2"/>
    <mergeCell ref="Y1:Y2"/>
    <mergeCell ref="Z1:Z2"/>
    <mergeCell ref="AA1:AA2"/>
    <mergeCell ref="G1:H1"/>
    <mergeCell ref="Q1:Q2"/>
    <mergeCell ref="P1:P2"/>
    <mergeCell ref="R1:R2"/>
    <mergeCell ref="A1:A2"/>
    <mergeCell ref="B1:B2"/>
    <mergeCell ref="C1:D1"/>
    <mergeCell ref="E1:F1"/>
    <mergeCell ref="I1:J1"/>
    <mergeCell ref="K1:K2"/>
    <mergeCell ref="L1:L2"/>
    <mergeCell ref="M1:M2"/>
    <mergeCell ref="N1:N2"/>
    <mergeCell ref="O1:O2"/>
  </mergeCells>
  <phoneticPr fontId="1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X371"/>
  <sheetViews>
    <sheetView zoomScale="140" zoomScaleNormal="140" workbookViewId="0">
      <selection activeCell="P2" sqref="P2"/>
    </sheetView>
  </sheetViews>
  <sheetFormatPr defaultRowHeight="13.5"/>
  <cols>
    <col min="1" max="1" width="21.5" style="2" bestFit="1" customWidth="1"/>
    <col min="2" max="2" width="15.125" style="2" bestFit="1" customWidth="1"/>
    <col min="3" max="3" width="2.75" style="3" customWidth="1"/>
    <col min="4" max="4" width="4.5" style="3" bestFit="1" customWidth="1"/>
    <col min="5" max="5" width="21.5" style="2" bestFit="1" customWidth="1"/>
    <col min="6" max="6" width="15.125" style="2" bestFit="1" customWidth="1"/>
    <col min="7" max="7" width="3" style="3" customWidth="1"/>
    <col min="8" max="8" width="3" style="3" bestFit="1" customWidth="1"/>
    <col min="9" max="9" width="3.25" customWidth="1"/>
    <col min="10" max="10" width="7.125" style="1" bestFit="1" customWidth="1"/>
    <col min="11" max="11" width="2.625" style="1" customWidth="1"/>
    <col min="12" max="12" width="0.875" customWidth="1"/>
    <col min="13" max="13" width="3.75" style="1" customWidth="1"/>
    <col min="14" max="14" width="1.375" style="1" customWidth="1"/>
    <col min="15" max="15" width="2" customWidth="1"/>
    <col min="16" max="16" width="8.25" style="1" bestFit="1" customWidth="1"/>
    <col min="17" max="17" width="14.875" bestFit="1" customWidth="1"/>
    <col min="18" max="21" width="7.625" customWidth="1"/>
    <col min="22" max="22" width="2.5" customWidth="1"/>
    <col min="23" max="23" width="5.25" bestFit="1" customWidth="1"/>
    <col min="24" max="24" width="12.25" bestFit="1" customWidth="1"/>
  </cols>
  <sheetData>
    <row r="1" spans="1:24" ht="56.25">
      <c r="A1" s="6" t="s">
        <v>14</v>
      </c>
      <c r="B1" s="6" t="s">
        <v>4</v>
      </c>
      <c r="C1" s="7" t="s">
        <v>3</v>
      </c>
      <c r="D1" s="7" t="s">
        <v>51</v>
      </c>
      <c r="E1" s="4" t="s">
        <v>15</v>
      </c>
      <c r="F1" s="4" t="s">
        <v>4</v>
      </c>
      <c r="G1" s="5" t="s">
        <v>3</v>
      </c>
      <c r="H1" s="5" t="s">
        <v>52</v>
      </c>
      <c r="J1" s="8" t="s">
        <v>17</v>
      </c>
      <c r="K1" s="8" t="s">
        <v>20</v>
      </c>
      <c r="L1" s="1"/>
      <c r="M1" s="9" t="s">
        <v>21</v>
      </c>
      <c r="N1" s="9" t="s">
        <v>20</v>
      </c>
      <c r="P1" s="155" t="s">
        <v>67</v>
      </c>
      <c r="Q1" s="41" t="s">
        <v>72</v>
      </c>
      <c r="R1" s="39" t="s">
        <v>69</v>
      </c>
      <c r="S1" s="39" t="s">
        <v>68</v>
      </c>
      <c r="T1" s="40" t="s">
        <v>70</v>
      </c>
      <c r="U1" s="40" t="s">
        <v>71</v>
      </c>
      <c r="W1" s="108" t="s">
        <v>201</v>
      </c>
      <c r="X1" s="109" t="s">
        <v>202</v>
      </c>
    </row>
    <row r="2" spans="1:24">
      <c r="A2" s="42" t="s">
        <v>401</v>
      </c>
      <c r="B2" s="42" t="s">
        <v>377</v>
      </c>
      <c r="C2" s="42">
        <v>4</v>
      </c>
      <c r="D2" s="42">
        <v>7</v>
      </c>
      <c r="E2" s="42" t="s">
        <v>378</v>
      </c>
      <c r="F2" s="42" t="s">
        <v>379</v>
      </c>
      <c r="G2" s="42">
        <v>1</v>
      </c>
      <c r="H2" s="42">
        <v>7</v>
      </c>
      <c r="I2" s="42"/>
      <c r="J2" s="42" t="s">
        <v>82</v>
      </c>
      <c r="K2" s="42">
        <v>1</v>
      </c>
      <c r="L2" s="43"/>
      <c r="M2" s="43" t="s">
        <v>127</v>
      </c>
      <c r="N2" s="43"/>
      <c r="O2" s="43"/>
      <c r="P2" s="3">
        <v>9</v>
      </c>
      <c r="Q2" s="43" t="s">
        <v>385</v>
      </c>
      <c r="R2" s="43"/>
      <c r="S2" s="43"/>
      <c r="T2" s="43"/>
      <c r="U2" s="43"/>
      <c r="W2" s="92">
        <v>101</v>
      </c>
      <c r="X2" s="93" t="s">
        <v>361</v>
      </c>
    </row>
    <row r="3" spans="1:24">
      <c r="A3" s="43" t="s">
        <v>402</v>
      </c>
      <c r="B3" s="43" t="s">
        <v>380</v>
      </c>
      <c r="C3" s="43">
        <v>8</v>
      </c>
      <c r="D3" s="43">
        <v>7</v>
      </c>
      <c r="E3" s="43" t="s">
        <v>381</v>
      </c>
      <c r="F3" s="43" t="s">
        <v>382</v>
      </c>
      <c r="G3" s="43">
        <v>5</v>
      </c>
      <c r="H3" s="43">
        <v>7</v>
      </c>
      <c r="I3" s="42"/>
      <c r="J3" s="42" t="s">
        <v>18</v>
      </c>
      <c r="K3" s="42">
        <v>2</v>
      </c>
      <c r="L3" s="43"/>
      <c r="M3" s="43" t="s">
        <v>128</v>
      </c>
      <c r="N3" s="43"/>
      <c r="O3" s="43"/>
      <c r="P3" s="3">
        <v>13</v>
      </c>
      <c r="Q3" s="43" t="s">
        <v>388</v>
      </c>
      <c r="R3" s="42"/>
      <c r="S3" s="43"/>
      <c r="T3" s="42"/>
      <c r="U3" s="43"/>
      <c r="W3" s="93">
        <v>201</v>
      </c>
      <c r="X3" s="93" t="s">
        <v>203</v>
      </c>
    </row>
    <row r="4" spans="1:24">
      <c r="A4" s="43" t="s">
        <v>403</v>
      </c>
      <c r="B4" s="43" t="s">
        <v>383</v>
      </c>
      <c r="C4" s="42">
        <v>12</v>
      </c>
      <c r="D4" s="42">
        <v>7</v>
      </c>
      <c r="E4" s="43" t="s">
        <v>384</v>
      </c>
      <c r="F4" s="43" t="s">
        <v>385</v>
      </c>
      <c r="G4" s="42">
        <v>9</v>
      </c>
      <c r="H4" s="42">
        <v>7</v>
      </c>
      <c r="I4" s="42"/>
      <c r="J4" s="42" t="s">
        <v>83</v>
      </c>
      <c r="K4" s="42">
        <v>3</v>
      </c>
      <c r="L4" s="43"/>
      <c r="M4" s="43" t="s">
        <v>129</v>
      </c>
      <c r="N4" s="43"/>
      <c r="O4" s="43"/>
      <c r="P4" s="3">
        <v>5</v>
      </c>
      <c r="Q4" s="43" t="s">
        <v>382</v>
      </c>
      <c r="R4" s="42"/>
      <c r="S4" s="42"/>
      <c r="T4" s="43"/>
      <c r="U4" s="43"/>
      <c r="W4" s="93">
        <v>202</v>
      </c>
      <c r="X4" s="93" t="s">
        <v>204</v>
      </c>
    </row>
    <row r="5" spans="1:24">
      <c r="A5" s="42" t="s">
        <v>404</v>
      </c>
      <c r="B5" s="42" t="s">
        <v>386</v>
      </c>
      <c r="C5" s="42">
        <v>15</v>
      </c>
      <c r="D5" s="42">
        <v>7</v>
      </c>
      <c r="E5" s="42" t="s">
        <v>387</v>
      </c>
      <c r="F5" s="42" t="s">
        <v>388</v>
      </c>
      <c r="G5" s="42">
        <v>13</v>
      </c>
      <c r="H5" s="42">
        <v>7</v>
      </c>
      <c r="I5" s="42"/>
      <c r="J5" s="42" t="s">
        <v>84</v>
      </c>
      <c r="K5" s="42">
        <v>4</v>
      </c>
      <c r="L5" s="43"/>
      <c r="M5" s="43"/>
      <c r="N5" s="43"/>
      <c r="O5" s="43"/>
      <c r="P5" s="3">
        <v>1</v>
      </c>
      <c r="Q5" s="43" t="s">
        <v>379</v>
      </c>
      <c r="R5" s="43"/>
      <c r="S5" s="43"/>
      <c r="T5" s="43"/>
      <c r="U5" s="43"/>
      <c r="W5" s="93">
        <v>203</v>
      </c>
      <c r="X5" s="93" t="s">
        <v>205</v>
      </c>
    </row>
    <row r="6" spans="1:24">
      <c r="A6" s="42" t="s">
        <v>405</v>
      </c>
      <c r="B6" s="42" t="s">
        <v>389</v>
      </c>
      <c r="C6" s="43">
        <v>3</v>
      </c>
      <c r="D6" s="43">
        <v>7</v>
      </c>
      <c r="E6" s="42" t="s">
        <v>390</v>
      </c>
      <c r="F6" s="42" t="s">
        <v>391</v>
      </c>
      <c r="G6" s="43">
        <v>2</v>
      </c>
      <c r="H6" s="43">
        <v>7</v>
      </c>
      <c r="I6" s="43"/>
      <c r="J6" s="42" t="s">
        <v>85</v>
      </c>
      <c r="K6" s="42">
        <v>5</v>
      </c>
      <c r="L6" s="43"/>
      <c r="M6" s="43"/>
      <c r="N6" s="43"/>
      <c r="O6" s="43"/>
      <c r="P6" s="110">
        <v>12</v>
      </c>
      <c r="Q6" s="42" t="s">
        <v>383</v>
      </c>
      <c r="R6" s="43"/>
      <c r="S6" s="43"/>
      <c r="T6" s="43"/>
      <c r="U6" s="43"/>
      <c r="W6" s="93">
        <v>204</v>
      </c>
      <c r="X6" s="93" t="s">
        <v>206</v>
      </c>
    </row>
    <row r="7" spans="1:24">
      <c r="A7" s="42" t="s">
        <v>406</v>
      </c>
      <c r="B7" s="42" t="s">
        <v>392</v>
      </c>
      <c r="C7" s="43">
        <v>7</v>
      </c>
      <c r="D7" s="43">
        <v>7</v>
      </c>
      <c r="E7" s="42" t="s">
        <v>393</v>
      </c>
      <c r="F7" s="42" t="s">
        <v>394</v>
      </c>
      <c r="G7" s="43">
        <v>6</v>
      </c>
      <c r="H7" s="43">
        <v>7</v>
      </c>
      <c r="I7" s="43"/>
      <c r="J7" s="43" t="s">
        <v>19</v>
      </c>
      <c r="K7" s="42">
        <v>6</v>
      </c>
      <c r="L7" s="43"/>
      <c r="M7" s="43"/>
      <c r="N7" s="43"/>
      <c r="O7" s="43"/>
      <c r="P7" s="3">
        <v>15</v>
      </c>
      <c r="Q7" s="42" t="s">
        <v>386</v>
      </c>
      <c r="R7" s="43"/>
      <c r="S7" s="43"/>
      <c r="T7" s="43"/>
      <c r="U7" s="43"/>
      <c r="W7" s="93">
        <v>205</v>
      </c>
      <c r="X7" s="93" t="s">
        <v>207</v>
      </c>
    </row>
    <row r="8" spans="1:24">
      <c r="A8" s="43" t="s">
        <v>407</v>
      </c>
      <c r="B8" s="43" t="s">
        <v>395</v>
      </c>
      <c r="C8" s="43">
        <v>11</v>
      </c>
      <c r="D8" s="43">
        <v>7</v>
      </c>
      <c r="E8" s="43" t="s">
        <v>396</v>
      </c>
      <c r="F8" s="43" t="s">
        <v>397</v>
      </c>
      <c r="G8" s="43">
        <v>10</v>
      </c>
      <c r="H8" s="43">
        <v>7</v>
      </c>
      <c r="I8" s="43"/>
      <c r="J8" s="43" t="s">
        <v>86</v>
      </c>
      <c r="K8" s="42">
        <v>7</v>
      </c>
      <c r="L8" s="43"/>
      <c r="M8" s="43"/>
      <c r="N8" s="43"/>
      <c r="O8" s="43"/>
      <c r="P8" s="3">
        <v>8</v>
      </c>
      <c r="Q8" s="42" t="s">
        <v>380</v>
      </c>
      <c r="R8" s="43"/>
      <c r="S8" s="43"/>
      <c r="T8" s="43"/>
      <c r="U8" s="43"/>
      <c r="W8" s="93">
        <v>206</v>
      </c>
      <c r="X8" s="93" t="s">
        <v>208</v>
      </c>
    </row>
    <row r="9" spans="1:24">
      <c r="A9" s="43" t="s">
        <v>408</v>
      </c>
      <c r="B9" s="43" t="s">
        <v>398</v>
      </c>
      <c r="C9" s="43">
        <v>16</v>
      </c>
      <c r="D9" s="43">
        <v>7</v>
      </c>
      <c r="E9" s="43" t="s">
        <v>399</v>
      </c>
      <c r="F9" s="43" t="s">
        <v>400</v>
      </c>
      <c r="G9" s="43">
        <v>14</v>
      </c>
      <c r="H9" s="43">
        <v>7</v>
      </c>
      <c r="I9" s="43"/>
      <c r="J9" s="43" t="s">
        <v>87</v>
      </c>
      <c r="K9" s="42">
        <v>8</v>
      </c>
      <c r="L9" s="43"/>
      <c r="M9" s="43"/>
      <c r="N9" s="43"/>
      <c r="O9" s="43"/>
      <c r="P9" s="110">
        <v>4</v>
      </c>
      <c r="Q9" s="42" t="s">
        <v>377</v>
      </c>
      <c r="R9" s="43"/>
      <c r="S9" s="43"/>
      <c r="T9" s="43"/>
      <c r="U9" s="43"/>
      <c r="W9" s="93">
        <v>207</v>
      </c>
      <c r="X9" s="93" t="s">
        <v>209</v>
      </c>
    </row>
    <row r="10" spans="1:24">
      <c r="A10" s="43"/>
      <c r="B10" s="43"/>
      <c r="C10" s="43"/>
      <c r="D10" s="43"/>
      <c r="E10" s="43"/>
      <c r="F10" s="43"/>
      <c r="G10" s="43"/>
      <c r="H10" s="43"/>
      <c r="I10" s="43"/>
      <c r="J10" s="43" t="s">
        <v>88</v>
      </c>
      <c r="K10" s="42">
        <v>9</v>
      </c>
      <c r="L10" s="43"/>
      <c r="M10" s="43"/>
      <c r="N10" s="43"/>
      <c r="O10" s="43"/>
      <c r="P10" s="110">
        <v>14</v>
      </c>
      <c r="Q10" s="43" t="s">
        <v>400</v>
      </c>
      <c r="R10" s="43"/>
      <c r="S10" s="43"/>
      <c r="T10" s="43"/>
      <c r="U10" s="43"/>
      <c r="W10" s="93">
        <v>208</v>
      </c>
      <c r="X10" s="93" t="s">
        <v>210</v>
      </c>
    </row>
    <row r="11" spans="1:24">
      <c r="A11" s="43"/>
      <c r="B11" s="43"/>
      <c r="C11" s="43"/>
      <c r="D11" s="43"/>
      <c r="E11" s="43"/>
      <c r="F11" s="43"/>
      <c r="G11" s="43"/>
      <c r="H11" s="43"/>
      <c r="I11" s="43"/>
      <c r="J11" s="43" t="s">
        <v>89</v>
      </c>
      <c r="K11" s="42">
        <v>10</v>
      </c>
      <c r="L11" s="43"/>
      <c r="M11" s="43"/>
      <c r="N11" s="43"/>
      <c r="O11" s="43"/>
      <c r="P11" s="3">
        <v>10</v>
      </c>
      <c r="Q11" s="43" t="s">
        <v>397</v>
      </c>
      <c r="R11" s="43"/>
      <c r="S11" s="43"/>
      <c r="T11" s="43"/>
      <c r="U11" s="43"/>
      <c r="W11" s="93">
        <v>209</v>
      </c>
      <c r="X11" s="93" t="s">
        <v>211</v>
      </c>
    </row>
    <row r="12" spans="1:24">
      <c r="A12" s="43"/>
      <c r="B12" s="43"/>
      <c r="C12" s="43"/>
      <c r="D12" s="43"/>
      <c r="E12" s="43"/>
      <c r="F12" s="43"/>
      <c r="G12" s="43"/>
      <c r="H12" s="43"/>
      <c r="I12" s="43"/>
      <c r="J12" s="43" t="s">
        <v>90</v>
      </c>
      <c r="K12" s="42">
        <v>11</v>
      </c>
      <c r="L12" s="43"/>
      <c r="M12" s="43"/>
      <c r="N12" s="43"/>
      <c r="O12" s="43"/>
      <c r="P12" s="3">
        <v>6</v>
      </c>
      <c r="Q12" s="43" t="s">
        <v>394</v>
      </c>
      <c r="R12" s="43"/>
      <c r="S12" s="43"/>
      <c r="T12" s="43"/>
      <c r="U12" s="43"/>
      <c r="W12" s="93">
        <v>210</v>
      </c>
      <c r="X12" s="93" t="s">
        <v>212</v>
      </c>
    </row>
    <row r="13" spans="1:24">
      <c r="A13" s="43"/>
      <c r="B13" s="43"/>
      <c r="C13" s="43"/>
      <c r="D13" s="43"/>
      <c r="E13" s="43"/>
      <c r="F13" s="43"/>
      <c r="G13" s="43"/>
      <c r="H13" s="43"/>
      <c r="I13" s="43"/>
      <c r="J13" s="43" t="s">
        <v>91</v>
      </c>
      <c r="K13" s="42">
        <v>12</v>
      </c>
      <c r="L13" s="43"/>
      <c r="M13" s="43"/>
      <c r="N13" s="43"/>
      <c r="O13" s="43"/>
      <c r="P13" s="3">
        <v>2</v>
      </c>
      <c r="Q13" s="43" t="s">
        <v>391</v>
      </c>
      <c r="R13" s="43"/>
      <c r="S13" s="43"/>
      <c r="T13" s="43"/>
      <c r="U13" s="43"/>
      <c r="W13" s="93">
        <v>211</v>
      </c>
      <c r="X13" s="93" t="s">
        <v>213</v>
      </c>
    </row>
    <row r="14" spans="1:24">
      <c r="A14" s="43"/>
      <c r="B14" s="43"/>
      <c r="C14" s="43"/>
      <c r="D14" s="43"/>
      <c r="E14" s="43"/>
      <c r="F14" s="43"/>
      <c r="G14" s="43"/>
      <c r="H14" s="43"/>
      <c r="I14" s="43"/>
      <c r="J14" s="43" t="s">
        <v>92</v>
      </c>
      <c r="K14" s="42">
        <v>13</v>
      </c>
      <c r="L14" s="43"/>
      <c r="M14" s="43"/>
      <c r="N14" s="43"/>
      <c r="O14" s="43"/>
      <c r="P14" s="3">
        <v>11</v>
      </c>
      <c r="Q14" s="43" t="s">
        <v>395</v>
      </c>
      <c r="R14" s="43"/>
      <c r="S14" s="43"/>
      <c r="T14" s="43"/>
      <c r="U14" s="43"/>
      <c r="W14" s="93">
        <v>212</v>
      </c>
      <c r="X14" s="93" t="s">
        <v>214</v>
      </c>
    </row>
    <row r="15" spans="1:24">
      <c r="A15" s="43"/>
      <c r="B15" s="43"/>
      <c r="C15" s="43"/>
      <c r="D15" s="43"/>
      <c r="E15" s="43"/>
      <c r="F15" s="43"/>
      <c r="G15" s="43"/>
      <c r="H15" s="43"/>
      <c r="I15" s="43"/>
      <c r="J15" s="43" t="s">
        <v>93</v>
      </c>
      <c r="K15" s="42">
        <v>14</v>
      </c>
      <c r="L15" s="43"/>
      <c r="M15" s="43"/>
      <c r="N15" s="43"/>
      <c r="O15" s="43"/>
      <c r="P15" s="3">
        <v>16</v>
      </c>
      <c r="Q15" s="42" t="s">
        <v>398</v>
      </c>
      <c r="R15" s="43"/>
      <c r="S15" s="43"/>
      <c r="T15" s="43"/>
      <c r="U15" s="43"/>
      <c r="W15" s="93">
        <v>213</v>
      </c>
      <c r="X15" s="93" t="s">
        <v>215</v>
      </c>
    </row>
    <row r="16" spans="1:24">
      <c r="A16" s="43"/>
      <c r="B16" s="43"/>
      <c r="C16" s="43"/>
      <c r="D16" s="43"/>
      <c r="E16" s="43"/>
      <c r="F16" s="43"/>
      <c r="G16" s="43"/>
      <c r="H16" s="43"/>
      <c r="I16" s="43"/>
      <c r="J16" s="43" t="s">
        <v>94</v>
      </c>
      <c r="K16" s="42">
        <v>15</v>
      </c>
      <c r="L16" s="43"/>
      <c r="M16" s="43"/>
      <c r="N16" s="43"/>
      <c r="O16" s="43"/>
      <c r="P16" s="110">
        <v>7</v>
      </c>
      <c r="Q16" s="42" t="s">
        <v>392</v>
      </c>
      <c r="R16" s="43"/>
      <c r="S16" s="43"/>
      <c r="T16" s="43"/>
      <c r="U16" s="43"/>
      <c r="W16" s="93">
        <v>214</v>
      </c>
      <c r="X16" s="93" t="s">
        <v>216</v>
      </c>
    </row>
    <row r="17" spans="1:24">
      <c r="A17" s="43"/>
      <c r="B17" s="43"/>
      <c r="C17" s="43"/>
      <c r="D17" s="43"/>
      <c r="E17" s="43"/>
      <c r="F17" s="43"/>
      <c r="G17" s="43"/>
      <c r="H17" s="43"/>
      <c r="I17" s="43"/>
      <c r="J17" s="43" t="s">
        <v>95</v>
      </c>
      <c r="K17" s="42">
        <v>16</v>
      </c>
      <c r="L17" s="43"/>
      <c r="M17" s="43"/>
      <c r="N17" s="43"/>
      <c r="O17" s="43"/>
      <c r="P17" s="3">
        <v>3</v>
      </c>
      <c r="Q17" s="42" t="s">
        <v>389</v>
      </c>
      <c r="R17" s="43"/>
      <c r="S17" s="43"/>
      <c r="T17" s="43"/>
      <c r="U17" s="43"/>
      <c r="W17" s="93">
        <v>215</v>
      </c>
      <c r="X17" s="93" t="s">
        <v>217</v>
      </c>
    </row>
    <row r="18" spans="1:24">
      <c r="A18" s="43"/>
      <c r="B18" s="43"/>
      <c r="C18" s="43"/>
      <c r="D18" s="43"/>
      <c r="E18" s="43"/>
      <c r="F18" s="43"/>
      <c r="G18" s="43"/>
      <c r="H18" s="43"/>
      <c r="I18" s="43"/>
      <c r="J18" s="43" t="s">
        <v>96</v>
      </c>
      <c r="K18" s="42">
        <v>17</v>
      </c>
      <c r="L18" s="43"/>
      <c r="M18" s="43"/>
      <c r="N18" s="43"/>
      <c r="O18" s="43"/>
      <c r="P18" s="3"/>
      <c r="Q18" s="43"/>
      <c r="R18" s="43"/>
      <c r="S18" s="43"/>
      <c r="T18" s="43"/>
      <c r="U18" s="43"/>
      <c r="W18" s="93">
        <v>216</v>
      </c>
      <c r="X18" s="93" t="s">
        <v>218</v>
      </c>
    </row>
    <row r="19" spans="1:24">
      <c r="A19" s="43"/>
      <c r="B19" s="43"/>
      <c r="C19" s="43"/>
      <c r="D19" s="43"/>
      <c r="E19" s="43"/>
      <c r="F19" s="43"/>
      <c r="G19" s="43"/>
      <c r="H19" s="43"/>
      <c r="I19" s="43"/>
      <c r="J19" s="43" t="s">
        <v>97</v>
      </c>
      <c r="K19" s="42">
        <v>18</v>
      </c>
      <c r="L19" s="43"/>
      <c r="M19" s="43"/>
      <c r="N19" s="43"/>
      <c r="O19" s="43"/>
      <c r="P19" s="3"/>
      <c r="Q19" s="43"/>
      <c r="R19" s="43"/>
      <c r="S19" s="43"/>
      <c r="T19" s="43"/>
      <c r="U19" s="43"/>
      <c r="W19" s="93">
        <v>217</v>
      </c>
      <c r="X19" s="93" t="s">
        <v>219</v>
      </c>
    </row>
    <row r="20" spans="1:24">
      <c r="A20" s="43"/>
      <c r="B20" s="156"/>
      <c r="C20" s="43"/>
      <c r="D20" s="43"/>
      <c r="E20" s="43"/>
      <c r="F20" s="43"/>
      <c r="G20" s="43"/>
      <c r="H20" s="43"/>
      <c r="I20" s="43"/>
      <c r="J20" s="43" t="s">
        <v>98</v>
      </c>
      <c r="K20" s="42">
        <v>19</v>
      </c>
      <c r="L20" s="43"/>
      <c r="M20" s="43"/>
      <c r="N20" s="43"/>
      <c r="O20" s="43"/>
      <c r="P20" s="3"/>
      <c r="Q20" s="43"/>
      <c r="R20" s="43"/>
      <c r="S20" s="43"/>
      <c r="T20" s="43"/>
      <c r="U20" s="43"/>
      <c r="W20" s="93">
        <v>218</v>
      </c>
      <c r="X20" s="93" t="s">
        <v>220</v>
      </c>
    </row>
    <row r="21" spans="1:24">
      <c r="A21" s="43"/>
      <c r="B21" s="43" t="s">
        <v>389</v>
      </c>
      <c r="C21" s="43">
        <v>3</v>
      </c>
      <c r="D21" s="43"/>
      <c r="E21" s="43"/>
      <c r="F21" s="43" t="s">
        <v>379</v>
      </c>
      <c r="G21" s="43">
        <v>1</v>
      </c>
      <c r="H21" s="43"/>
      <c r="I21" s="43"/>
      <c r="J21" s="43" t="s">
        <v>99</v>
      </c>
      <c r="K21" s="42">
        <v>20</v>
      </c>
      <c r="L21" s="43"/>
      <c r="M21" s="43"/>
      <c r="N21" s="43"/>
      <c r="O21" s="43"/>
      <c r="P21" s="3"/>
      <c r="Q21" s="43"/>
      <c r="R21" s="43"/>
      <c r="S21" s="43"/>
      <c r="T21" s="43"/>
      <c r="U21" s="43"/>
      <c r="W21" s="93">
        <v>219</v>
      </c>
      <c r="X21" s="93" t="s">
        <v>221</v>
      </c>
    </row>
    <row r="22" spans="1:24">
      <c r="A22" s="43"/>
      <c r="B22" s="43" t="s">
        <v>377</v>
      </c>
      <c r="C22" s="43">
        <v>4</v>
      </c>
      <c r="D22" s="43"/>
      <c r="E22" s="43"/>
      <c r="F22" s="43" t="s">
        <v>391</v>
      </c>
      <c r="G22" s="43">
        <v>2</v>
      </c>
      <c r="H22" s="43"/>
      <c r="I22" s="43"/>
      <c r="J22" s="43" t="s">
        <v>100</v>
      </c>
      <c r="K22" s="42">
        <v>21</v>
      </c>
      <c r="L22" s="43"/>
      <c r="M22" s="43"/>
      <c r="N22" s="43"/>
      <c r="O22" s="43"/>
      <c r="P22" s="3"/>
      <c r="Q22" s="43"/>
      <c r="R22" s="43"/>
      <c r="S22" s="43"/>
      <c r="T22" s="43"/>
      <c r="U22" s="43"/>
      <c r="W22" s="93">
        <v>220</v>
      </c>
      <c r="X22" s="93" t="s">
        <v>222</v>
      </c>
    </row>
    <row r="23" spans="1:24">
      <c r="B23" s="43" t="s">
        <v>395</v>
      </c>
      <c r="C23" s="43">
        <v>11</v>
      </c>
      <c r="D23" s="43"/>
      <c r="E23" s="43"/>
      <c r="F23" s="43" t="s">
        <v>385</v>
      </c>
      <c r="G23" s="43">
        <v>9</v>
      </c>
      <c r="H23" s="43"/>
      <c r="I23" s="43"/>
      <c r="J23" s="43" t="s">
        <v>101</v>
      </c>
      <c r="K23" s="42">
        <v>22</v>
      </c>
      <c r="L23" s="43"/>
      <c r="M23" s="43"/>
      <c r="N23" s="43"/>
      <c r="O23" s="43"/>
      <c r="P23" s="3"/>
      <c r="Q23" s="43"/>
      <c r="R23" s="43"/>
      <c r="S23" s="43"/>
      <c r="T23" s="43"/>
      <c r="U23" s="43"/>
      <c r="W23" s="93">
        <v>221</v>
      </c>
      <c r="X23" s="93" t="s">
        <v>223</v>
      </c>
    </row>
    <row r="24" spans="1:24">
      <c r="B24" s="43" t="s">
        <v>383</v>
      </c>
      <c r="C24" s="43">
        <v>12</v>
      </c>
      <c r="D24" s="43"/>
      <c r="E24" s="43"/>
      <c r="F24" s="43" t="s">
        <v>397</v>
      </c>
      <c r="G24" s="43">
        <v>10</v>
      </c>
      <c r="H24" s="43"/>
      <c r="I24" s="43"/>
      <c r="J24" s="43" t="s">
        <v>102</v>
      </c>
      <c r="K24" s="42">
        <v>23</v>
      </c>
      <c r="L24" s="43"/>
      <c r="M24" s="43"/>
      <c r="N24" s="43"/>
      <c r="O24" s="43"/>
      <c r="P24" s="3"/>
      <c r="Q24" s="43"/>
      <c r="R24" s="43"/>
      <c r="S24" s="43"/>
      <c r="T24" s="43"/>
      <c r="U24" s="43"/>
      <c r="W24" s="93">
        <v>222</v>
      </c>
      <c r="X24" s="93" t="s">
        <v>224</v>
      </c>
    </row>
    <row r="25" spans="1:24">
      <c r="H25" s="43"/>
      <c r="I25" s="43"/>
      <c r="J25" s="43" t="s">
        <v>103</v>
      </c>
      <c r="K25" s="42">
        <v>24</v>
      </c>
      <c r="L25" s="43"/>
      <c r="M25" s="43"/>
      <c r="N25" s="43"/>
      <c r="O25" s="43"/>
      <c r="P25" s="3"/>
      <c r="Q25" s="43"/>
      <c r="R25" s="43"/>
      <c r="S25" s="43"/>
      <c r="T25" s="43"/>
      <c r="U25" s="43"/>
      <c r="W25" s="93">
        <v>223</v>
      </c>
      <c r="X25" s="93" t="s">
        <v>225</v>
      </c>
    </row>
    <row r="26" spans="1:24">
      <c r="H26" s="43"/>
      <c r="I26" s="43"/>
      <c r="J26" s="43" t="s">
        <v>104</v>
      </c>
      <c r="K26" s="42">
        <v>25</v>
      </c>
      <c r="L26" s="43"/>
      <c r="M26" s="43"/>
      <c r="N26" s="43"/>
      <c r="O26" s="43"/>
      <c r="P26" s="3"/>
      <c r="Q26" s="43"/>
      <c r="R26" s="43"/>
      <c r="S26" s="43"/>
      <c r="T26" s="43"/>
      <c r="U26" s="43"/>
      <c r="W26" s="93">
        <v>224</v>
      </c>
      <c r="X26" s="93" t="s">
        <v>226</v>
      </c>
    </row>
    <row r="27" spans="1:24">
      <c r="H27" s="43"/>
      <c r="I27" s="43"/>
      <c r="J27" s="43" t="s">
        <v>105</v>
      </c>
      <c r="K27" s="42">
        <v>26</v>
      </c>
      <c r="L27" s="43"/>
      <c r="M27" s="43"/>
      <c r="N27" s="43"/>
      <c r="O27" s="43"/>
      <c r="P27" s="3"/>
      <c r="Q27" s="43"/>
      <c r="R27" s="43"/>
      <c r="S27" s="43"/>
      <c r="T27" s="43"/>
      <c r="U27" s="43"/>
      <c r="W27" s="93">
        <v>225</v>
      </c>
      <c r="X27" s="93" t="s">
        <v>227</v>
      </c>
    </row>
    <row r="28" spans="1:24">
      <c r="B28" s="2" t="s">
        <v>409</v>
      </c>
      <c r="F28" s="2" t="s">
        <v>410</v>
      </c>
      <c r="H28" s="43"/>
      <c r="I28" s="43"/>
      <c r="J28" s="43" t="s">
        <v>106</v>
      </c>
      <c r="K28" s="42">
        <v>27</v>
      </c>
      <c r="L28" s="43"/>
      <c r="M28" s="43"/>
      <c r="N28" s="43"/>
      <c r="O28" s="43"/>
      <c r="P28" s="3"/>
      <c r="Q28" s="43"/>
      <c r="R28" s="43"/>
      <c r="S28" s="43"/>
      <c r="T28" s="43"/>
      <c r="U28" s="43"/>
      <c r="W28" s="93">
        <v>226</v>
      </c>
      <c r="X28" s="93" t="s">
        <v>228</v>
      </c>
    </row>
    <row r="29" spans="1:24">
      <c r="A29" s="43"/>
      <c r="B29" s="43" t="s">
        <v>392</v>
      </c>
      <c r="C29" s="43">
        <v>7</v>
      </c>
      <c r="D29" s="43"/>
      <c r="E29" s="43"/>
      <c r="F29" s="43" t="s">
        <v>382</v>
      </c>
      <c r="G29" s="43">
        <v>5</v>
      </c>
      <c r="H29" s="43"/>
      <c r="I29" s="43"/>
      <c r="J29" s="43" t="s">
        <v>107</v>
      </c>
      <c r="K29" s="42">
        <v>28</v>
      </c>
      <c r="L29" s="43"/>
      <c r="M29" s="43"/>
      <c r="N29" s="43"/>
      <c r="O29" s="43"/>
      <c r="P29" s="3"/>
      <c r="Q29" s="43"/>
      <c r="R29" s="43"/>
      <c r="S29" s="43"/>
      <c r="T29" s="43"/>
      <c r="U29" s="43"/>
      <c r="W29" s="93">
        <v>227</v>
      </c>
      <c r="X29" s="93" t="s">
        <v>229</v>
      </c>
    </row>
    <row r="30" spans="1:24">
      <c r="A30" s="43"/>
      <c r="B30" s="43" t="s">
        <v>380</v>
      </c>
      <c r="C30" s="43">
        <v>8</v>
      </c>
      <c r="D30" s="43"/>
      <c r="E30" s="43"/>
      <c r="F30" s="43" t="s">
        <v>394</v>
      </c>
      <c r="G30" s="43">
        <v>6</v>
      </c>
      <c r="H30" s="43"/>
      <c r="I30" s="43"/>
      <c r="J30" s="43" t="s">
        <v>108</v>
      </c>
      <c r="K30" s="42">
        <v>29</v>
      </c>
      <c r="L30" s="43"/>
      <c r="M30" s="43"/>
      <c r="N30" s="43"/>
      <c r="O30" s="43"/>
      <c r="P30" s="3"/>
      <c r="Q30" s="43"/>
      <c r="R30" s="43"/>
      <c r="S30" s="43"/>
      <c r="T30" s="43"/>
      <c r="U30" s="43"/>
      <c r="W30" s="93">
        <v>228</v>
      </c>
      <c r="X30" s="93" t="s">
        <v>230</v>
      </c>
    </row>
    <row r="31" spans="1:24">
      <c r="A31" s="43"/>
      <c r="B31" s="43" t="s">
        <v>386</v>
      </c>
      <c r="C31" s="43">
        <v>15</v>
      </c>
      <c r="D31" s="43"/>
      <c r="E31" s="43"/>
      <c r="F31" s="43" t="s">
        <v>388</v>
      </c>
      <c r="G31" s="43">
        <v>13</v>
      </c>
      <c r="H31" s="43"/>
      <c r="I31" s="43"/>
      <c r="J31" s="43" t="s">
        <v>109</v>
      </c>
      <c r="K31" s="42">
        <v>30</v>
      </c>
      <c r="L31" s="43"/>
      <c r="M31" s="43"/>
      <c r="N31" s="43"/>
      <c r="O31" s="43"/>
      <c r="P31" s="3"/>
      <c r="Q31" s="43"/>
      <c r="R31" s="43"/>
      <c r="S31" s="43"/>
      <c r="T31" s="43"/>
      <c r="U31" s="43"/>
      <c r="W31" s="93">
        <v>229</v>
      </c>
      <c r="X31" s="93" t="s">
        <v>231</v>
      </c>
    </row>
    <row r="32" spans="1:24">
      <c r="A32" s="43"/>
      <c r="B32" s="43" t="s">
        <v>398</v>
      </c>
      <c r="C32" s="43">
        <v>16</v>
      </c>
      <c r="D32" s="43"/>
      <c r="E32" s="43"/>
      <c r="F32" s="43" t="s">
        <v>400</v>
      </c>
      <c r="G32" s="43">
        <v>14</v>
      </c>
      <c r="H32" s="43"/>
      <c r="I32" s="43"/>
      <c r="J32" s="43" t="s">
        <v>110</v>
      </c>
      <c r="K32" s="42">
        <v>31</v>
      </c>
      <c r="L32" s="43"/>
      <c r="M32" s="43"/>
      <c r="N32" s="43"/>
      <c r="O32" s="43"/>
      <c r="P32" s="3"/>
      <c r="Q32" s="43"/>
      <c r="R32" s="43"/>
      <c r="S32" s="43"/>
      <c r="T32" s="43"/>
      <c r="U32" s="43"/>
      <c r="W32" s="93">
        <v>230</v>
      </c>
      <c r="X32" s="93" t="s">
        <v>232</v>
      </c>
    </row>
    <row r="33" spans="1:24">
      <c r="A33" s="43"/>
      <c r="B33" s="43"/>
      <c r="C33" s="43"/>
      <c r="D33" s="43"/>
      <c r="E33" s="43"/>
      <c r="F33" s="43"/>
      <c r="G33" s="43"/>
      <c r="H33" s="43"/>
      <c r="I33" s="43"/>
      <c r="J33" s="43" t="s">
        <v>111</v>
      </c>
      <c r="K33" s="42">
        <v>32</v>
      </c>
      <c r="L33" s="43"/>
      <c r="M33" s="43"/>
      <c r="N33" s="43"/>
      <c r="O33" s="43"/>
      <c r="P33" s="3"/>
      <c r="Q33" s="43"/>
      <c r="R33" s="43"/>
      <c r="S33" s="43"/>
      <c r="T33" s="43"/>
      <c r="U33" s="43"/>
      <c r="W33" s="93">
        <v>231</v>
      </c>
      <c r="X33" s="93" t="s">
        <v>233</v>
      </c>
    </row>
    <row r="34" spans="1:24">
      <c r="A34" s="43"/>
      <c r="B34" s="43"/>
      <c r="C34" s="43"/>
      <c r="D34" s="43"/>
      <c r="E34" s="43"/>
      <c r="F34" s="43"/>
      <c r="G34" s="43"/>
      <c r="H34" s="43"/>
      <c r="I34" s="43"/>
      <c r="J34" s="43" t="s">
        <v>112</v>
      </c>
      <c r="K34" s="42">
        <v>33</v>
      </c>
      <c r="L34" s="43"/>
      <c r="M34" s="43"/>
      <c r="N34" s="43"/>
      <c r="O34" s="43"/>
      <c r="P34" s="3"/>
      <c r="Q34" s="43"/>
      <c r="R34" s="43"/>
      <c r="S34" s="43"/>
      <c r="T34" s="43"/>
      <c r="U34" s="43"/>
      <c r="W34" s="93">
        <v>232</v>
      </c>
      <c r="X34" s="93" t="s">
        <v>234</v>
      </c>
    </row>
    <row r="35" spans="1:24">
      <c r="A35" s="43"/>
      <c r="B35" s="43"/>
      <c r="C35" s="43"/>
      <c r="D35" s="43"/>
      <c r="E35" s="43"/>
      <c r="F35" s="43"/>
      <c r="G35" s="43"/>
      <c r="H35" s="43"/>
      <c r="I35" s="43"/>
      <c r="J35" s="43" t="s">
        <v>113</v>
      </c>
      <c r="K35" s="42">
        <v>34</v>
      </c>
      <c r="L35" s="43"/>
      <c r="M35" s="43"/>
      <c r="N35" s="43"/>
      <c r="O35" s="43"/>
      <c r="P35" s="3"/>
      <c r="Q35" s="43"/>
      <c r="R35" s="43"/>
      <c r="S35" s="43"/>
      <c r="T35" s="43"/>
      <c r="U35" s="43"/>
      <c r="W35" s="93">
        <v>233</v>
      </c>
      <c r="X35" s="93" t="s">
        <v>235</v>
      </c>
    </row>
    <row r="36" spans="1:24">
      <c r="A36" s="43"/>
      <c r="B36" s="43"/>
      <c r="C36" s="43"/>
      <c r="D36" s="43"/>
      <c r="E36" s="43"/>
      <c r="F36" s="43"/>
      <c r="G36" s="43"/>
      <c r="H36" s="43"/>
      <c r="I36" s="43"/>
      <c r="J36" s="43" t="s">
        <v>114</v>
      </c>
      <c r="K36" s="42">
        <v>35</v>
      </c>
      <c r="L36" s="43"/>
      <c r="M36" s="43"/>
      <c r="N36" s="43"/>
      <c r="O36" s="43"/>
      <c r="P36" s="3"/>
      <c r="Q36" s="43"/>
      <c r="R36" s="43"/>
      <c r="S36" s="43"/>
      <c r="T36" s="43"/>
      <c r="U36" s="43"/>
      <c r="W36" s="93">
        <v>234</v>
      </c>
      <c r="X36" s="93" t="s">
        <v>236</v>
      </c>
    </row>
    <row r="37" spans="1:24">
      <c r="A37" s="43"/>
      <c r="B37" s="43"/>
      <c r="C37" s="43"/>
      <c r="D37" s="43"/>
      <c r="E37" s="43"/>
      <c r="F37" s="43"/>
      <c r="G37" s="43"/>
      <c r="H37" s="43"/>
      <c r="I37" s="43"/>
      <c r="J37" s="43" t="s">
        <v>115</v>
      </c>
      <c r="K37" s="42">
        <v>36</v>
      </c>
      <c r="L37" s="43"/>
      <c r="M37" s="43"/>
      <c r="N37" s="43"/>
      <c r="O37" s="43"/>
      <c r="P37" s="3"/>
      <c r="Q37" s="43"/>
      <c r="R37" s="43"/>
      <c r="S37" s="43"/>
      <c r="T37" s="43"/>
      <c r="U37" s="43"/>
      <c r="W37" s="93">
        <v>235</v>
      </c>
      <c r="X37" s="93" t="s">
        <v>237</v>
      </c>
    </row>
    <row r="38" spans="1:24">
      <c r="A38" s="43"/>
      <c r="B38" s="43"/>
      <c r="C38" s="43"/>
      <c r="D38" s="43"/>
      <c r="E38" s="43"/>
      <c r="F38" s="43"/>
      <c r="G38" s="43"/>
      <c r="H38" s="43"/>
      <c r="I38" s="43"/>
      <c r="J38" s="43" t="s">
        <v>116</v>
      </c>
      <c r="K38" s="42">
        <v>37</v>
      </c>
      <c r="L38" s="43"/>
      <c r="M38" s="43"/>
      <c r="N38" s="43"/>
      <c r="O38" s="43"/>
      <c r="P38" s="3"/>
      <c r="Q38" s="43"/>
      <c r="R38" s="43"/>
      <c r="S38" s="43"/>
      <c r="T38" s="43"/>
      <c r="U38" s="43"/>
      <c r="W38" s="93">
        <v>236</v>
      </c>
      <c r="X38" s="93" t="s">
        <v>238</v>
      </c>
    </row>
    <row r="39" spans="1:24">
      <c r="A39" s="43"/>
      <c r="B39" s="43"/>
      <c r="C39" s="43"/>
      <c r="D39" s="43"/>
      <c r="E39" s="43"/>
      <c r="F39" s="43"/>
      <c r="G39" s="43"/>
      <c r="H39" s="43"/>
      <c r="I39" s="43"/>
      <c r="J39" s="43" t="s">
        <v>117</v>
      </c>
      <c r="K39" s="42">
        <v>38</v>
      </c>
      <c r="L39" s="43"/>
      <c r="M39" s="43"/>
      <c r="N39" s="43"/>
      <c r="O39" s="43"/>
      <c r="P39" s="3"/>
      <c r="Q39" s="43"/>
      <c r="R39" s="43"/>
      <c r="S39" s="43"/>
      <c r="T39" s="43"/>
      <c r="U39" s="43"/>
      <c r="W39" s="93">
        <v>237</v>
      </c>
      <c r="X39" s="93" t="s">
        <v>239</v>
      </c>
    </row>
    <row r="40" spans="1:24">
      <c r="A40" s="43"/>
      <c r="B40" s="43"/>
      <c r="C40" s="43"/>
      <c r="D40" s="43"/>
      <c r="E40" s="43"/>
      <c r="F40" s="43"/>
      <c r="G40" s="43"/>
      <c r="H40" s="43"/>
      <c r="I40" s="43"/>
      <c r="J40" s="43" t="s">
        <v>118</v>
      </c>
      <c r="K40" s="42">
        <v>39</v>
      </c>
      <c r="L40" s="43"/>
      <c r="M40" s="43"/>
      <c r="N40" s="43"/>
      <c r="O40" s="43"/>
      <c r="P40" s="3"/>
      <c r="Q40" s="43"/>
      <c r="R40" s="43"/>
      <c r="S40" s="43"/>
      <c r="T40" s="43"/>
      <c r="U40" s="43"/>
      <c r="W40" s="93">
        <v>238</v>
      </c>
      <c r="X40" s="93" t="s">
        <v>240</v>
      </c>
    </row>
    <row r="41" spans="1:24">
      <c r="A41" s="43"/>
      <c r="B41" s="43"/>
      <c r="C41" s="43"/>
      <c r="D41" s="43"/>
      <c r="E41" s="43"/>
      <c r="F41" s="43"/>
      <c r="G41" s="43"/>
      <c r="H41" s="43"/>
      <c r="I41" s="43"/>
      <c r="J41" s="43" t="s">
        <v>119</v>
      </c>
      <c r="K41" s="42">
        <v>40</v>
      </c>
      <c r="L41" s="43"/>
      <c r="M41" s="43"/>
      <c r="N41" s="43"/>
      <c r="O41" s="43"/>
      <c r="P41" s="3"/>
      <c r="Q41" s="43"/>
      <c r="R41" s="43"/>
      <c r="S41" s="43"/>
      <c r="T41" s="43"/>
      <c r="U41" s="43"/>
      <c r="W41" s="93">
        <v>239</v>
      </c>
      <c r="X41" s="93" t="s">
        <v>241</v>
      </c>
    </row>
    <row r="42" spans="1:24">
      <c r="A42" s="43"/>
      <c r="B42" s="43"/>
      <c r="C42" s="43"/>
      <c r="D42" s="43"/>
      <c r="E42" s="43"/>
      <c r="F42" s="43"/>
      <c r="G42" s="43"/>
      <c r="H42" s="43"/>
      <c r="I42" s="43"/>
      <c r="J42" s="43" t="s">
        <v>120</v>
      </c>
      <c r="K42" s="42">
        <v>41</v>
      </c>
      <c r="L42" s="43"/>
      <c r="M42" s="43"/>
      <c r="N42" s="43"/>
      <c r="O42" s="43"/>
      <c r="P42" s="3"/>
      <c r="Q42" s="43"/>
      <c r="R42" s="43"/>
      <c r="S42" s="43"/>
      <c r="T42" s="43"/>
      <c r="U42" s="43"/>
      <c r="W42" s="93">
        <v>240</v>
      </c>
      <c r="X42" s="93" t="s">
        <v>242</v>
      </c>
    </row>
    <row r="43" spans="1:24">
      <c r="A43" s="43"/>
      <c r="B43" s="43"/>
      <c r="C43" s="43"/>
      <c r="D43" s="43"/>
      <c r="E43" s="43"/>
      <c r="F43" s="43"/>
      <c r="G43" s="43"/>
      <c r="H43" s="43"/>
      <c r="I43" s="43"/>
      <c r="J43" s="43" t="s">
        <v>121</v>
      </c>
      <c r="K43" s="42">
        <v>42</v>
      </c>
      <c r="L43" s="43"/>
      <c r="M43" s="43"/>
      <c r="N43" s="43"/>
      <c r="O43" s="43"/>
      <c r="P43" s="3"/>
      <c r="Q43" s="43"/>
      <c r="R43" s="43"/>
      <c r="S43" s="43"/>
      <c r="T43" s="43"/>
      <c r="U43" s="43"/>
      <c r="W43" s="93">
        <v>241</v>
      </c>
      <c r="X43" s="93" t="s">
        <v>243</v>
      </c>
    </row>
    <row r="44" spans="1:24">
      <c r="A44" s="43"/>
      <c r="B44" s="43"/>
      <c r="C44" s="43"/>
      <c r="D44" s="43"/>
      <c r="E44" s="43"/>
      <c r="F44" s="43"/>
      <c r="G44" s="43"/>
      <c r="H44" s="43"/>
      <c r="I44" s="43"/>
      <c r="J44" s="43" t="s">
        <v>122</v>
      </c>
      <c r="K44" s="42">
        <v>43</v>
      </c>
      <c r="L44" s="43"/>
      <c r="M44" s="43"/>
      <c r="N44" s="43"/>
      <c r="O44" s="43"/>
      <c r="P44" s="3"/>
      <c r="Q44" s="43"/>
      <c r="R44" s="43"/>
      <c r="S44" s="43"/>
      <c r="T44" s="43"/>
      <c r="U44" s="43"/>
      <c r="W44" s="93">
        <v>242</v>
      </c>
      <c r="X44" s="93" t="s">
        <v>244</v>
      </c>
    </row>
    <row r="45" spans="1:24">
      <c r="A45" s="43"/>
      <c r="B45" s="43"/>
      <c r="C45" s="43"/>
      <c r="D45" s="43"/>
      <c r="E45" s="43"/>
      <c r="F45" s="43"/>
      <c r="G45" s="43"/>
      <c r="H45" s="43"/>
      <c r="I45" s="43"/>
      <c r="J45" s="43" t="s">
        <v>123</v>
      </c>
      <c r="K45" s="42">
        <v>44</v>
      </c>
      <c r="L45" s="43"/>
      <c r="M45" s="43"/>
      <c r="N45" s="43"/>
      <c r="O45" s="43"/>
      <c r="P45" s="3"/>
      <c r="Q45" s="43"/>
      <c r="R45" s="43"/>
      <c r="S45" s="43"/>
      <c r="T45" s="43"/>
      <c r="U45" s="43"/>
      <c r="W45" s="93">
        <v>243</v>
      </c>
      <c r="X45" s="93" t="s">
        <v>245</v>
      </c>
    </row>
    <row r="46" spans="1:24">
      <c r="A46" s="43"/>
      <c r="B46" s="43"/>
      <c r="C46" s="43"/>
      <c r="D46" s="43"/>
      <c r="E46" s="43"/>
      <c r="F46" s="43"/>
      <c r="G46" s="43"/>
      <c r="H46" s="43"/>
      <c r="I46" s="43"/>
      <c r="J46" s="43" t="s">
        <v>124</v>
      </c>
      <c r="K46" s="42">
        <v>45</v>
      </c>
      <c r="L46" s="43"/>
      <c r="M46" s="43"/>
      <c r="N46" s="43"/>
      <c r="O46" s="43"/>
      <c r="P46" s="3"/>
      <c r="Q46" s="43"/>
      <c r="R46" s="43"/>
      <c r="S46" s="43"/>
      <c r="T46" s="43"/>
      <c r="U46" s="43"/>
      <c r="W46" s="93">
        <v>244</v>
      </c>
      <c r="X46" s="93" t="s">
        <v>246</v>
      </c>
    </row>
    <row r="47" spans="1:24">
      <c r="A47" s="43"/>
      <c r="B47" s="43"/>
      <c r="C47" s="43"/>
      <c r="D47" s="43"/>
      <c r="E47" s="43"/>
      <c r="F47" s="43"/>
      <c r="G47" s="43"/>
      <c r="H47" s="43"/>
      <c r="I47" s="43"/>
      <c r="J47" s="43" t="s">
        <v>125</v>
      </c>
      <c r="K47" s="42">
        <v>46</v>
      </c>
      <c r="L47" s="43"/>
      <c r="M47" s="43"/>
      <c r="N47" s="43"/>
      <c r="O47" s="43"/>
      <c r="P47" s="3"/>
      <c r="Q47" s="43"/>
      <c r="R47" s="43"/>
      <c r="S47" s="43"/>
      <c r="T47" s="43"/>
      <c r="U47" s="43"/>
      <c r="W47" s="93">
        <v>245</v>
      </c>
      <c r="X47" s="93" t="s">
        <v>247</v>
      </c>
    </row>
    <row r="48" spans="1:24">
      <c r="A48" s="43"/>
      <c r="B48" s="43"/>
      <c r="C48" s="43"/>
      <c r="D48" s="43"/>
      <c r="E48" s="43"/>
      <c r="F48" s="43"/>
      <c r="G48" s="43"/>
      <c r="H48" s="43"/>
      <c r="I48" s="43"/>
      <c r="J48" s="43" t="s">
        <v>126</v>
      </c>
      <c r="K48" s="42">
        <v>47</v>
      </c>
      <c r="L48" s="43"/>
      <c r="M48" s="43"/>
      <c r="N48" s="43"/>
      <c r="O48" s="43"/>
      <c r="P48" s="3"/>
      <c r="Q48" s="43"/>
      <c r="R48" s="43"/>
      <c r="S48" s="43"/>
      <c r="T48" s="43"/>
      <c r="U48" s="43"/>
      <c r="W48" s="93">
        <v>246</v>
      </c>
      <c r="X48" s="93" t="s">
        <v>248</v>
      </c>
    </row>
    <row r="49" spans="1:24">
      <c r="A49" s="43"/>
      <c r="B49" s="43"/>
      <c r="C49" s="43"/>
      <c r="D49" s="43"/>
      <c r="E49" s="43"/>
      <c r="F49" s="43"/>
      <c r="G49" s="43"/>
      <c r="H49" s="43"/>
      <c r="I49" s="43"/>
      <c r="J49" s="43"/>
      <c r="K49" s="42"/>
      <c r="L49" s="43"/>
      <c r="M49" s="43"/>
      <c r="N49" s="43"/>
      <c r="O49" s="43"/>
      <c r="P49" s="3"/>
      <c r="Q49" s="43"/>
      <c r="R49" s="43"/>
      <c r="S49" s="43"/>
      <c r="T49" s="43"/>
      <c r="U49" s="43"/>
      <c r="W49" s="93">
        <v>247</v>
      </c>
      <c r="X49" s="93" t="s">
        <v>249</v>
      </c>
    </row>
    <row r="50" spans="1:24">
      <c r="A50" s="43"/>
      <c r="B50" s="43"/>
      <c r="C50" s="43"/>
      <c r="D50" s="43"/>
      <c r="E50" s="43"/>
      <c r="F50" s="43"/>
      <c r="G50" s="43"/>
      <c r="H50" s="43"/>
      <c r="I50" s="43"/>
      <c r="J50" s="43"/>
      <c r="K50" s="43"/>
      <c r="L50" s="43"/>
      <c r="M50" s="43"/>
      <c r="N50" s="43"/>
      <c r="O50" s="43"/>
      <c r="P50" s="3"/>
      <c r="Q50" s="43"/>
      <c r="R50" s="43"/>
      <c r="S50" s="43"/>
      <c r="T50" s="43"/>
      <c r="U50" s="43"/>
      <c r="W50" s="93">
        <v>248</v>
      </c>
      <c r="X50" s="93" t="s">
        <v>250</v>
      </c>
    </row>
    <row r="51" spans="1:24">
      <c r="A51" s="43"/>
      <c r="B51" s="43"/>
      <c r="C51" s="43"/>
      <c r="D51" s="43"/>
      <c r="E51" s="43"/>
      <c r="F51" s="43"/>
      <c r="G51" s="43"/>
      <c r="H51" s="43"/>
      <c r="I51" s="43"/>
      <c r="J51" s="43"/>
      <c r="K51" s="43"/>
      <c r="L51" s="43"/>
      <c r="M51" s="43"/>
      <c r="N51" s="43"/>
      <c r="O51" s="43"/>
      <c r="P51" s="3"/>
      <c r="Q51" s="43"/>
      <c r="R51" s="43"/>
      <c r="S51" s="43"/>
      <c r="T51" s="43"/>
      <c r="U51" s="43"/>
      <c r="W51" s="93">
        <v>249</v>
      </c>
      <c r="X51" s="93" t="s">
        <v>251</v>
      </c>
    </row>
    <row r="52" spans="1:24">
      <c r="A52" s="43"/>
      <c r="B52" s="43"/>
      <c r="C52" s="43"/>
      <c r="D52" s="43"/>
      <c r="E52" s="43"/>
      <c r="F52" s="43"/>
      <c r="G52" s="43"/>
      <c r="H52" s="43"/>
      <c r="I52" s="43"/>
      <c r="J52" s="43"/>
      <c r="K52" s="43"/>
      <c r="L52" s="43"/>
      <c r="M52" s="43"/>
      <c r="N52" s="43"/>
      <c r="O52" s="43"/>
      <c r="P52" s="3"/>
      <c r="Q52" s="43"/>
      <c r="R52" s="43"/>
      <c r="S52" s="43"/>
      <c r="T52" s="43"/>
      <c r="U52" s="43"/>
      <c r="W52" s="93">
        <v>250</v>
      </c>
      <c r="X52" s="93" t="s">
        <v>252</v>
      </c>
    </row>
    <row r="53" spans="1:24">
      <c r="A53" s="43"/>
      <c r="B53" s="43"/>
      <c r="C53" s="43"/>
      <c r="D53" s="43"/>
      <c r="E53" s="43"/>
      <c r="F53" s="43"/>
      <c r="G53" s="43"/>
      <c r="H53" s="43"/>
      <c r="I53" s="43"/>
      <c r="J53" s="43"/>
      <c r="K53" s="43"/>
      <c r="L53" s="43"/>
      <c r="M53" s="43"/>
      <c r="N53" s="43"/>
      <c r="O53" s="43"/>
      <c r="P53" s="3"/>
      <c r="Q53" s="43"/>
      <c r="R53" s="43"/>
      <c r="S53" s="43"/>
      <c r="T53" s="43"/>
      <c r="U53" s="43"/>
      <c r="W53" s="93">
        <v>251</v>
      </c>
      <c r="X53" s="93" t="s">
        <v>253</v>
      </c>
    </row>
    <row r="54" spans="1:24">
      <c r="A54" s="43"/>
      <c r="B54" s="43"/>
      <c r="C54" s="43"/>
      <c r="D54" s="43"/>
      <c r="E54" s="43"/>
      <c r="F54" s="43"/>
      <c r="G54" s="43"/>
      <c r="H54" s="43"/>
      <c r="I54" s="43"/>
      <c r="J54" s="43"/>
      <c r="K54" s="43"/>
      <c r="L54" s="43"/>
      <c r="M54" s="43"/>
      <c r="N54" s="43"/>
      <c r="O54" s="43"/>
      <c r="P54" s="3"/>
      <c r="Q54" s="43"/>
      <c r="R54" s="43"/>
      <c r="S54" s="43"/>
      <c r="T54" s="43"/>
      <c r="U54" s="43"/>
      <c r="W54" s="93">
        <v>252</v>
      </c>
      <c r="X54" s="93" t="s">
        <v>254</v>
      </c>
    </row>
    <row r="55" spans="1:24">
      <c r="A55" s="43"/>
      <c r="B55" s="43"/>
      <c r="C55" s="43"/>
      <c r="D55" s="43"/>
      <c r="E55" s="43"/>
      <c r="F55" s="43"/>
      <c r="G55" s="43"/>
      <c r="H55" s="43"/>
      <c r="I55" s="43"/>
      <c r="J55" s="43"/>
      <c r="K55" s="43"/>
      <c r="L55" s="43"/>
      <c r="M55" s="43"/>
      <c r="N55" s="43"/>
      <c r="O55" s="43"/>
      <c r="P55" s="3"/>
      <c r="Q55" s="43"/>
      <c r="R55" s="43"/>
      <c r="S55" s="43"/>
      <c r="T55" s="43"/>
      <c r="U55" s="43"/>
      <c r="W55" s="93">
        <v>253</v>
      </c>
      <c r="X55" s="93" t="s">
        <v>255</v>
      </c>
    </row>
    <row r="56" spans="1:24">
      <c r="A56" s="43"/>
      <c r="B56" s="43"/>
      <c r="C56" s="43"/>
      <c r="D56" s="43"/>
      <c r="E56" s="43"/>
      <c r="F56" s="43"/>
      <c r="G56" s="43"/>
      <c r="H56" s="43"/>
      <c r="I56" s="43"/>
      <c r="J56" s="43"/>
      <c r="K56" s="43"/>
      <c r="L56" s="43"/>
      <c r="M56" s="43"/>
      <c r="N56" s="43"/>
      <c r="O56" s="43"/>
      <c r="P56" s="3"/>
      <c r="Q56" s="43"/>
      <c r="R56" s="43"/>
      <c r="S56" s="43"/>
      <c r="T56" s="43"/>
      <c r="U56" s="43"/>
      <c r="W56" s="93">
        <v>254</v>
      </c>
      <c r="X56" s="93" t="s">
        <v>256</v>
      </c>
    </row>
    <row r="57" spans="1:24">
      <c r="A57" s="43"/>
      <c r="B57" s="43"/>
      <c r="C57" s="43"/>
      <c r="D57" s="43"/>
      <c r="E57" s="43"/>
      <c r="F57" s="43"/>
      <c r="G57" s="43"/>
      <c r="H57" s="43"/>
      <c r="I57" s="43"/>
      <c r="J57" s="43"/>
      <c r="K57" s="43"/>
      <c r="L57" s="43"/>
      <c r="M57" s="43"/>
      <c r="N57" s="43"/>
      <c r="O57" s="43"/>
      <c r="P57" s="3"/>
      <c r="Q57" s="43"/>
      <c r="R57" s="43"/>
      <c r="S57" s="43"/>
      <c r="T57" s="43"/>
      <c r="U57" s="43"/>
      <c r="W57" s="93">
        <v>255</v>
      </c>
      <c r="X57" s="93" t="s">
        <v>257</v>
      </c>
    </row>
    <row r="58" spans="1:24">
      <c r="A58" s="43"/>
      <c r="B58" s="43"/>
      <c r="C58" s="43"/>
      <c r="D58" s="43"/>
      <c r="E58" s="43"/>
      <c r="F58" s="43"/>
      <c r="G58" s="43"/>
      <c r="H58" s="43"/>
      <c r="I58" s="43"/>
      <c r="J58" s="43"/>
      <c r="K58" s="43"/>
      <c r="L58" s="43"/>
      <c r="M58" s="43"/>
      <c r="N58" s="43"/>
      <c r="O58" s="43"/>
      <c r="P58" s="3"/>
      <c r="Q58" s="43"/>
      <c r="R58" s="43"/>
      <c r="S58" s="43"/>
      <c r="T58" s="43"/>
      <c r="U58" s="43"/>
      <c r="W58" s="93">
        <v>256</v>
      </c>
      <c r="X58" s="93" t="s">
        <v>258</v>
      </c>
    </row>
    <row r="59" spans="1:24">
      <c r="A59" s="43"/>
      <c r="B59" s="43"/>
      <c r="C59" s="43"/>
      <c r="D59" s="43"/>
      <c r="E59" s="43"/>
      <c r="F59" s="43"/>
      <c r="G59" s="43"/>
      <c r="H59" s="43"/>
      <c r="I59" s="43"/>
      <c r="J59" s="43"/>
      <c r="K59" s="43"/>
      <c r="L59" s="43"/>
      <c r="M59" s="43"/>
      <c r="N59" s="43"/>
      <c r="O59" s="43"/>
      <c r="P59" s="3"/>
      <c r="Q59" s="43"/>
      <c r="R59" s="43"/>
      <c r="S59" s="43"/>
      <c r="T59" s="43"/>
      <c r="U59" s="43"/>
      <c r="W59" s="93">
        <v>257</v>
      </c>
      <c r="X59" s="93" t="s">
        <v>259</v>
      </c>
    </row>
    <row r="60" spans="1:24">
      <c r="A60" s="43"/>
      <c r="B60" s="43"/>
      <c r="C60" s="43"/>
      <c r="D60" s="43"/>
      <c r="E60" s="43"/>
      <c r="F60" s="43"/>
      <c r="G60" s="43"/>
      <c r="H60" s="43"/>
      <c r="I60" s="43"/>
      <c r="J60" s="43"/>
      <c r="K60" s="43"/>
      <c r="L60" s="43"/>
      <c r="M60" s="43"/>
      <c r="N60" s="43"/>
      <c r="O60" s="43"/>
      <c r="P60" s="3"/>
      <c r="Q60" s="43"/>
      <c r="R60" s="43"/>
      <c r="S60" s="43"/>
      <c r="T60" s="43"/>
      <c r="U60" s="43"/>
      <c r="W60" s="93">
        <v>258</v>
      </c>
      <c r="X60" s="93" t="s">
        <v>260</v>
      </c>
    </row>
    <row r="61" spans="1:24">
      <c r="A61" s="43"/>
      <c r="B61" s="43"/>
      <c r="C61" s="43"/>
      <c r="D61" s="43"/>
      <c r="E61" s="43"/>
      <c r="F61" s="43"/>
      <c r="G61" s="43"/>
      <c r="H61" s="43"/>
      <c r="I61" s="43"/>
      <c r="J61" s="43"/>
      <c r="K61" s="43"/>
      <c r="L61" s="43"/>
      <c r="M61" s="43"/>
      <c r="N61" s="43"/>
      <c r="O61" s="43"/>
      <c r="P61" s="3"/>
      <c r="Q61" s="43"/>
      <c r="R61" s="43"/>
      <c r="S61" s="43"/>
      <c r="T61" s="43"/>
      <c r="U61" s="43"/>
      <c r="W61" s="93">
        <v>259</v>
      </c>
      <c r="X61" s="93" t="s">
        <v>261</v>
      </c>
    </row>
    <row r="62" spans="1:24">
      <c r="A62" s="43"/>
      <c r="B62" s="43"/>
      <c r="C62" s="43"/>
      <c r="D62" s="43"/>
      <c r="E62" s="43"/>
      <c r="F62" s="43"/>
      <c r="G62" s="43"/>
      <c r="H62" s="43"/>
      <c r="I62" s="43"/>
      <c r="J62" s="43"/>
      <c r="K62" s="43"/>
      <c r="L62" s="43"/>
      <c r="M62" s="43"/>
      <c r="N62" s="43"/>
      <c r="O62" s="43"/>
      <c r="P62" s="3"/>
      <c r="Q62" s="43"/>
      <c r="R62" s="43"/>
      <c r="S62" s="43"/>
      <c r="T62" s="43"/>
      <c r="U62" s="43"/>
      <c r="W62" s="93">
        <v>260</v>
      </c>
      <c r="X62" s="93" t="s">
        <v>262</v>
      </c>
    </row>
    <row r="63" spans="1:24">
      <c r="A63" s="43"/>
      <c r="B63" s="43"/>
      <c r="C63" s="43"/>
      <c r="D63" s="43"/>
      <c r="E63" s="43"/>
      <c r="F63" s="43"/>
      <c r="G63" s="43"/>
      <c r="H63" s="43"/>
      <c r="I63" s="43"/>
      <c r="J63" s="43"/>
      <c r="K63" s="43"/>
      <c r="L63" s="43"/>
      <c r="M63" s="43"/>
      <c r="N63" s="43"/>
      <c r="O63" s="43"/>
      <c r="P63" s="3"/>
      <c r="Q63" s="43"/>
      <c r="R63" s="43"/>
      <c r="S63" s="43"/>
      <c r="T63" s="43"/>
      <c r="U63" s="43"/>
      <c r="W63" s="93">
        <v>261</v>
      </c>
      <c r="X63" s="93" t="s">
        <v>263</v>
      </c>
    </row>
    <row r="64" spans="1:24">
      <c r="A64" s="43"/>
      <c r="B64" s="43"/>
      <c r="C64" s="43"/>
      <c r="D64" s="43"/>
      <c r="E64" s="43"/>
      <c r="F64" s="43"/>
      <c r="G64" s="43"/>
      <c r="H64" s="43"/>
      <c r="I64" s="43"/>
      <c r="J64" s="43"/>
      <c r="K64" s="43"/>
      <c r="L64" s="43"/>
      <c r="M64" s="43"/>
      <c r="N64" s="43"/>
      <c r="O64" s="43"/>
      <c r="P64" s="3"/>
      <c r="Q64" s="43"/>
      <c r="R64" s="43"/>
      <c r="S64" s="43"/>
      <c r="T64" s="43"/>
      <c r="U64" s="43"/>
      <c r="W64" s="93">
        <v>262</v>
      </c>
      <c r="X64" s="93" t="s">
        <v>264</v>
      </c>
    </row>
    <row r="65" spans="1:24">
      <c r="A65" s="43"/>
      <c r="B65" s="43"/>
      <c r="C65" s="43"/>
      <c r="D65" s="43"/>
      <c r="E65" s="43"/>
      <c r="F65" s="43"/>
      <c r="G65" s="43"/>
      <c r="H65" s="43"/>
      <c r="I65" s="43"/>
      <c r="J65" s="43"/>
      <c r="K65" s="43"/>
      <c r="L65" s="43"/>
      <c r="M65" s="43"/>
      <c r="N65" s="43"/>
      <c r="O65" s="43"/>
      <c r="P65" s="3"/>
      <c r="Q65" s="43"/>
      <c r="R65" s="43"/>
      <c r="S65" s="43"/>
      <c r="T65" s="43"/>
      <c r="U65" s="43"/>
      <c r="W65" s="93">
        <v>263</v>
      </c>
      <c r="X65" s="93" t="s">
        <v>265</v>
      </c>
    </row>
    <row r="66" spans="1:24">
      <c r="A66" s="43"/>
      <c r="B66" s="43"/>
      <c r="C66" s="43"/>
      <c r="D66" s="43"/>
      <c r="E66" s="43"/>
      <c r="F66" s="43"/>
      <c r="G66" s="43"/>
      <c r="H66" s="43"/>
      <c r="I66" s="43"/>
      <c r="J66" s="43"/>
      <c r="K66" s="43"/>
      <c r="L66" s="43"/>
      <c r="M66" s="43"/>
      <c r="N66" s="43"/>
      <c r="O66" s="43"/>
      <c r="P66" s="3"/>
      <c r="Q66" s="43"/>
      <c r="R66" s="43"/>
      <c r="S66" s="43"/>
      <c r="T66" s="43"/>
      <c r="U66" s="43"/>
      <c r="W66" s="93">
        <v>264</v>
      </c>
      <c r="X66" s="93" t="s">
        <v>266</v>
      </c>
    </row>
    <row r="67" spans="1:24">
      <c r="A67" s="43"/>
      <c r="B67" s="43"/>
      <c r="C67" s="43"/>
      <c r="D67" s="43"/>
      <c r="E67" s="43"/>
      <c r="F67" s="43"/>
      <c r="G67" s="43"/>
      <c r="H67" s="43"/>
      <c r="I67" s="43"/>
      <c r="J67" s="43"/>
      <c r="K67" s="43"/>
      <c r="L67" s="43"/>
      <c r="M67" s="43"/>
      <c r="N67" s="43"/>
      <c r="O67" s="43"/>
      <c r="P67" s="3"/>
      <c r="Q67" s="43"/>
      <c r="R67" s="43"/>
      <c r="S67" s="43"/>
      <c r="T67" s="43"/>
      <c r="U67" s="43"/>
      <c r="W67" s="93">
        <v>265</v>
      </c>
      <c r="X67" s="93" t="s">
        <v>267</v>
      </c>
    </row>
    <row r="68" spans="1:24">
      <c r="A68" s="43"/>
      <c r="B68" s="43"/>
      <c r="C68" s="43"/>
      <c r="D68" s="43"/>
      <c r="E68" s="43"/>
      <c r="F68" s="43"/>
      <c r="G68" s="43"/>
      <c r="H68" s="43"/>
      <c r="I68" s="43"/>
      <c r="J68" s="43"/>
      <c r="K68" s="43"/>
      <c r="L68" s="43"/>
      <c r="M68" s="43"/>
      <c r="N68" s="43"/>
      <c r="O68" s="43"/>
      <c r="P68" s="3"/>
      <c r="Q68" s="43"/>
      <c r="R68" s="43"/>
      <c r="S68" s="43"/>
      <c r="T68" s="43"/>
      <c r="U68" s="43"/>
      <c r="W68" s="93">
        <v>266</v>
      </c>
      <c r="X68" s="93" t="s">
        <v>268</v>
      </c>
    </row>
    <row r="69" spans="1:24">
      <c r="A69" s="43"/>
      <c r="B69" s="43"/>
      <c r="C69" s="43"/>
      <c r="D69" s="43"/>
      <c r="E69" s="43"/>
      <c r="F69" s="43"/>
      <c r="G69" s="43"/>
      <c r="H69" s="43"/>
      <c r="I69" s="43"/>
      <c r="J69" s="43"/>
      <c r="K69" s="43"/>
      <c r="L69" s="43"/>
      <c r="M69" s="43"/>
      <c r="N69" s="43"/>
      <c r="O69" s="43"/>
      <c r="P69" s="3"/>
      <c r="Q69" s="43"/>
      <c r="R69" s="43"/>
      <c r="S69" s="43"/>
      <c r="T69" s="43"/>
      <c r="U69" s="43"/>
      <c r="W69" s="93">
        <v>267</v>
      </c>
      <c r="X69" s="93" t="s">
        <v>269</v>
      </c>
    </row>
    <row r="70" spans="1:24">
      <c r="A70" s="43"/>
      <c r="B70" s="43"/>
      <c r="C70" s="43"/>
      <c r="D70" s="43"/>
      <c r="E70" s="43"/>
      <c r="F70" s="43"/>
      <c r="G70" s="43"/>
      <c r="H70" s="43"/>
      <c r="I70" s="43"/>
      <c r="J70" s="43"/>
      <c r="K70" s="43"/>
      <c r="L70" s="43"/>
      <c r="M70" s="43"/>
      <c r="N70" s="43"/>
      <c r="O70" s="43"/>
      <c r="P70" s="3"/>
      <c r="Q70" s="43"/>
      <c r="R70" s="43"/>
      <c r="S70" s="43"/>
      <c r="T70" s="43"/>
      <c r="U70" s="43"/>
      <c r="W70" s="151">
        <v>301</v>
      </c>
      <c r="X70" s="151" t="s">
        <v>270</v>
      </c>
    </row>
    <row r="71" spans="1:24">
      <c r="A71" s="43"/>
      <c r="B71" s="43"/>
      <c r="C71" s="43"/>
      <c r="D71" s="43"/>
      <c r="E71" s="43"/>
      <c r="F71" s="43"/>
      <c r="G71" s="43"/>
      <c r="H71" s="43"/>
      <c r="I71" s="43"/>
      <c r="J71" s="43"/>
      <c r="K71" s="43"/>
      <c r="L71" s="43"/>
      <c r="M71" s="43"/>
      <c r="N71" s="43"/>
      <c r="O71" s="43"/>
      <c r="P71" s="3"/>
      <c r="Q71" s="43"/>
      <c r="R71" s="43"/>
      <c r="S71" s="43"/>
      <c r="T71" s="43"/>
      <c r="U71" s="43"/>
      <c r="W71" s="151">
        <v>302</v>
      </c>
      <c r="X71" s="151" t="s">
        <v>271</v>
      </c>
    </row>
    <row r="72" spans="1:24">
      <c r="A72" s="43"/>
      <c r="B72" s="43"/>
      <c r="C72" s="43"/>
      <c r="D72" s="43"/>
      <c r="E72" s="43"/>
      <c r="F72" s="43"/>
      <c r="G72" s="43"/>
      <c r="H72" s="43"/>
      <c r="I72" s="43"/>
      <c r="J72" s="43"/>
      <c r="K72" s="43"/>
      <c r="L72" s="43"/>
      <c r="M72" s="43"/>
      <c r="N72" s="43"/>
      <c r="O72" s="43"/>
      <c r="P72" s="3"/>
      <c r="Q72" s="43"/>
      <c r="R72" s="43"/>
      <c r="S72" s="43"/>
      <c r="T72" s="43"/>
      <c r="U72" s="43"/>
      <c r="W72" s="151">
        <v>303</v>
      </c>
      <c r="X72" s="151" t="s">
        <v>272</v>
      </c>
    </row>
    <row r="73" spans="1:24">
      <c r="A73" s="43"/>
      <c r="B73" s="43"/>
      <c r="C73" s="43"/>
      <c r="D73" s="43"/>
      <c r="E73" s="43"/>
      <c r="F73" s="43"/>
      <c r="G73" s="43"/>
      <c r="H73" s="43"/>
      <c r="I73" s="43"/>
      <c r="J73" s="43"/>
      <c r="K73" s="43"/>
      <c r="L73" s="43"/>
      <c r="M73" s="43"/>
      <c r="N73" s="43"/>
      <c r="O73" s="43"/>
      <c r="P73" s="3"/>
      <c r="Q73" s="43"/>
      <c r="R73" s="43"/>
      <c r="S73" s="43"/>
      <c r="T73" s="43"/>
      <c r="U73" s="43"/>
      <c r="W73" s="151">
        <v>304</v>
      </c>
      <c r="X73" s="151" t="s">
        <v>273</v>
      </c>
    </row>
    <row r="74" spans="1:24">
      <c r="A74" s="43"/>
      <c r="B74" s="43"/>
      <c r="C74" s="43"/>
      <c r="D74" s="43"/>
      <c r="E74" s="43"/>
      <c r="F74" s="43"/>
      <c r="G74" s="43"/>
      <c r="H74" s="43"/>
      <c r="I74" s="43"/>
      <c r="J74" s="43"/>
      <c r="K74" s="43"/>
      <c r="L74" s="43"/>
      <c r="M74" s="43"/>
      <c r="N74" s="43"/>
      <c r="O74" s="43"/>
      <c r="P74" s="3"/>
      <c r="Q74" s="43"/>
      <c r="R74" s="43"/>
      <c r="S74" s="43"/>
      <c r="T74" s="43"/>
      <c r="U74" s="43"/>
      <c r="W74" s="151">
        <v>305</v>
      </c>
      <c r="X74" s="151" t="s">
        <v>274</v>
      </c>
    </row>
    <row r="75" spans="1:24">
      <c r="A75" s="43"/>
      <c r="B75" s="43"/>
      <c r="C75" s="43"/>
      <c r="D75" s="43"/>
      <c r="E75" s="43"/>
      <c r="F75" s="43"/>
      <c r="G75" s="43"/>
      <c r="H75" s="43"/>
      <c r="I75" s="43"/>
      <c r="J75" s="43"/>
      <c r="K75" s="43"/>
      <c r="L75" s="43"/>
      <c r="M75" s="43"/>
      <c r="N75" s="43"/>
      <c r="O75" s="43"/>
      <c r="P75" s="3"/>
      <c r="Q75" s="43"/>
      <c r="R75" s="43"/>
      <c r="S75" s="43"/>
      <c r="T75" s="43"/>
      <c r="U75" s="43"/>
      <c r="W75" s="151">
        <v>306</v>
      </c>
      <c r="X75" s="151" t="s">
        <v>275</v>
      </c>
    </row>
    <row r="76" spans="1:24">
      <c r="A76" s="43"/>
      <c r="B76" s="43"/>
      <c r="C76" s="43"/>
      <c r="D76" s="43"/>
      <c r="E76" s="43"/>
      <c r="F76" s="43"/>
      <c r="G76" s="43"/>
      <c r="H76" s="43"/>
      <c r="I76" s="43"/>
      <c r="J76" s="43"/>
      <c r="K76" s="43"/>
      <c r="L76" s="43"/>
      <c r="M76" s="43"/>
      <c r="N76" s="43"/>
      <c r="O76" s="43"/>
      <c r="P76" s="3"/>
      <c r="Q76" s="43"/>
      <c r="R76" s="43"/>
      <c r="S76" s="43"/>
      <c r="T76" s="43"/>
      <c r="U76" s="43"/>
      <c r="W76" s="151">
        <v>307</v>
      </c>
      <c r="X76" s="151" t="s">
        <v>276</v>
      </c>
    </row>
    <row r="77" spans="1:24">
      <c r="A77" s="43"/>
      <c r="B77" s="43"/>
      <c r="C77" s="43"/>
      <c r="D77" s="43"/>
      <c r="E77" s="43"/>
      <c r="F77" s="43"/>
      <c r="G77" s="43"/>
      <c r="H77" s="43"/>
      <c r="I77" s="43"/>
      <c r="J77" s="43"/>
      <c r="K77" s="43"/>
      <c r="L77" s="43"/>
      <c r="M77" s="43"/>
      <c r="N77" s="43"/>
      <c r="O77" s="43"/>
      <c r="P77" s="3"/>
      <c r="Q77" s="43"/>
      <c r="R77" s="43"/>
      <c r="S77" s="43"/>
      <c r="T77" s="43"/>
      <c r="U77" s="43"/>
      <c r="W77" s="151">
        <v>308</v>
      </c>
      <c r="X77" s="151" t="s">
        <v>277</v>
      </c>
    </row>
    <row r="78" spans="1:24">
      <c r="A78" s="43"/>
      <c r="B78" s="43"/>
      <c r="C78" s="43"/>
      <c r="D78" s="43"/>
      <c r="E78" s="43"/>
      <c r="F78" s="43"/>
      <c r="G78" s="43"/>
      <c r="H78" s="43"/>
      <c r="I78" s="43"/>
      <c r="J78" s="43"/>
      <c r="K78" s="43"/>
      <c r="L78" s="43"/>
      <c r="M78" s="43"/>
      <c r="N78" s="43"/>
      <c r="O78" s="43"/>
      <c r="P78" s="3"/>
      <c r="Q78" s="43"/>
      <c r="R78" s="43"/>
      <c r="S78" s="43"/>
      <c r="T78" s="43"/>
      <c r="U78" s="43"/>
      <c r="W78" s="151">
        <v>309</v>
      </c>
      <c r="X78" s="151" t="s">
        <v>278</v>
      </c>
    </row>
    <row r="79" spans="1:24">
      <c r="A79" s="43"/>
      <c r="B79" s="43"/>
      <c r="C79" s="43"/>
      <c r="D79" s="43"/>
      <c r="E79" s="43"/>
      <c r="F79" s="43"/>
      <c r="G79" s="43"/>
      <c r="H79" s="43"/>
      <c r="I79" s="43"/>
      <c r="J79" s="43"/>
      <c r="K79" s="43"/>
      <c r="L79" s="43"/>
      <c r="M79" s="43"/>
      <c r="N79" s="43"/>
      <c r="O79" s="43"/>
      <c r="P79" s="3"/>
      <c r="Q79" s="43"/>
      <c r="R79" s="43"/>
      <c r="S79" s="43"/>
      <c r="T79" s="43"/>
      <c r="U79" s="43"/>
      <c r="W79" s="151">
        <v>310</v>
      </c>
      <c r="X79" s="151" t="s">
        <v>279</v>
      </c>
    </row>
    <row r="80" spans="1:24">
      <c r="A80" s="43"/>
      <c r="B80" s="43"/>
      <c r="C80" s="43"/>
      <c r="D80" s="43"/>
      <c r="E80" s="43"/>
      <c r="F80" s="43"/>
      <c r="G80" s="43"/>
      <c r="H80" s="43"/>
      <c r="I80" s="43"/>
      <c r="J80" s="43"/>
      <c r="K80" s="43"/>
      <c r="L80" s="43"/>
      <c r="M80" s="43"/>
      <c r="N80" s="43"/>
      <c r="O80" s="43"/>
      <c r="P80" s="3"/>
      <c r="Q80" s="43"/>
      <c r="R80" s="43"/>
      <c r="S80" s="43"/>
      <c r="T80" s="43"/>
      <c r="U80" s="43"/>
      <c r="W80" s="151">
        <v>311</v>
      </c>
      <c r="X80" s="151" t="s">
        <v>280</v>
      </c>
    </row>
    <row r="81" spans="1:24">
      <c r="A81" s="43"/>
      <c r="B81" s="43"/>
      <c r="C81" s="43"/>
      <c r="D81" s="43"/>
      <c r="E81" s="43"/>
      <c r="F81" s="43"/>
      <c r="G81" s="43"/>
      <c r="H81" s="43"/>
      <c r="I81" s="43"/>
      <c r="J81" s="43"/>
      <c r="K81" s="43"/>
      <c r="L81" s="43"/>
      <c r="M81" s="43"/>
      <c r="N81" s="43"/>
      <c r="O81" s="43"/>
      <c r="P81" s="3"/>
      <c r="Q81" s="43"/>
      <c r="R81" s="43"/>
      <c r="S81" s="43"/>
      <c r="T81" s="43"/>
      <c r="U81" s="43"/>
      <c r="W81" s="151">
        <v>312</v>
      </c>
      <c r="X81" s="151" t="s">
        <v>281</v>
      </c>
    </row>
    <row r="82" spans="1:24">
      <c r="A82" s="43"/>
      <c r="B82" s="43"/>
      <c r="C82" s="43"/>
      <c r="D82" s="43"/>
      <c r="E82" s="43"/>
      <c r="F82" s="43"/>
      <c r="G82" s="43"/>
      <c r="H82" s="43"/>
      <c r="I82" s="43"/>
      <c r="J82" s="43"/>
      <c r="K82" s="43"/>
      <c r="L82" s="43"/>
      <c r="M82" s="43"/>
      <c r="N82" s="43"/>
      <c r="O82" s="43"/>
      <c r="P82" s="3"/>
      <c r="Q82" s="43"/>
      <c r="R82" s="43"/>
      <c r="S82" s="43"/>
      <c r="T82" s="43"/>
      <c r="U82" s="43"/>
      <c r="W82" s="151">
        <v>313</v>
      </c>
      <c r="X82" s="151" t="s">
        <v>282</v>
      </c>
    </row>
    <row r="83" spans="1:24">
      <c r="A83" s="43"/>
      <c r="B83" s="43"/>
      <c r="C83" s="43"/>
      <c r="D83" s="43"/>
      <c r="E83" s="43"/>
      <c r="F83" s="43"/>
      <c r="G83" s="43"/>
      <c r="H83" s="43"/>
      <c r="I83" s="43"/>
      <c r="J83" s="43"/>
      <c r="K83" s="43"/>
      <c r="L83" s="43"/>
      <c r="M83" s="43"/>
      <c r="N83" s="43"/>
      <c r="O83" s="43"/>
      <c r="P83" s="3"/>
      <c r="Q83" s="43"/>
      <c r="R83" s="43"/>
      <c r="S83" s="43"/>
      <c r="T83" s="43"/>
      <c r="U83" s="43"/>
      <c r="W83" s="151">
        <v>314</v>
      </c>
      <c r="X83" s="151" t="s">
        <v>283</v>
      </c>
    </row>
    <row r="84" spans="1:24">
      <c r="A84" s="43"/>
      <c r="B84" s="43"/>
      <c r="C84" s="43"/>
      <c r="D84" s="43"/>
      <c r="E84" s="43"/>
      <c r="F84" s="43"/>
      <c r="G84" s="43"/>
      <c r="H84" s="43"/>
      <c r="I84" s="43"/>
      <c r="J84" s="43"/>
      <c r="K84" s="43"/>
      <c r="L84" s="43"/>
      <c r="M84" s="43"/>
      <c r="N84" s="43"/>
      <c r="O84" s="43"/>
      <c r="P84" s="3"/>
      <c r="Q84" s="43"/>
      <c r="R84" s="43"/>
      <c r="S84" s="43"/>
      <c r="T84" s="43"/>
      <c r="U84" s="43"/>
      <c r="W84" s="151">
        <v>315</v>
      </c>
      <c r="X84" s="151" t="s">
        <v>284</v>
      </c>
    </row>
    <row r="85" spans="1:24">
      <c r="A85" s="43"/>
      <c r="B85" s="43"/>
      <c r="C85" s="43"/>
      <c r="D85" s="43"/>
      <c r="E85" s="43"/>
      <c r="F85" s="43"/>
      <c r="G85" s="43"/>
      <c r="H85" s="43"/>
      <c r="I85" s="43"/>
      <c r="J85" s="43"/>
      <c r="K85" s="43"/>
      <c r="L85" s="43"/>
      <c r="M85" s="43"/>
      <c r="N85" s="43"/>
      <c r="O85" s="43"/>
      <c r="P85" s="3"/>
      <c r="Q85" s="43"/>
      <c r="R85" s="43"/>
      <c r="S85" s="43"/>
      <c r="T85" s="43"/>
      <c r="U85" s="43"/>
      <c r="W85" s="151">
        <v>316</v>
      </c>
      <c r="X85" s="151" t="s">
        <v>285</v>
      </c>
    </row>
    <row r="86" spans="1:24">
      <c r="A86" s="43"/>
      <c r="B86" s="43"/>
      <c r="C86" s="43"/>
      <c r="D86" s="43"/>
      <c r="E86" s="43"/>
      <c r="F86" s="43"/>
      <c r="G86" s="43"/>
      <c r="H86" s="43"/>
      <c r="I86" s="43"/>
      <c r="J86" s="43"/>
      <c r="K86" s="43"/>
      <c r="L86" s="43"/>
      <c r="M86" s="43"/>
      <c r="N86" s="43"/>
      <c r="O86" s="43"/>
      <c r="P86" s="3"/>
      <c r="Q86" s="43"/>
      <c r="R86" s="43"/>
      <c r="S86" s="43"/>
      <c r="T86" s="43"/>
      <c r="U86" s="43"/>
      <c r="W86" s="151">
        <v>317</v>
      </c>
      <c r="X86" s="151" t="s">
        <v>286</v>
      </c>
    </row>
    <row r="87" spans="1:24">
      <c r="A87" s="43"/>
      <c r="B87" s="43"/>
      <c r="C87" s="43"/>
      <c r="D87" s="43"/>
      <c r="E87" s="43"/>
      <c r="F87" s="43"/>
      <c r="G87" s="43"/>
      <c r="H87" s="43"/>
      <c r="I87" s="43"/>
      <c r="J87" s="43"/>
      <c r="K87" s="43"/>
      <c r="L87" s="43"/>
      <c r="M87" s="43"/>
      <c r="N87" s="43"/>
      <c r="O87" s="43"/>
      <c r="P87" s="3"/>
      <c r="Q87" s="43"/>
      <c r="R87" s="43"/>
      <c r="S87" s="43"/>
      <c r="T87" s="43"/>
      <c r="U87" s="43"/>
      <c r="W87" s="151">
        <v>318</v>
      </c>
      <c r="X87" s="151" t="s">
        <v>287</v>
      </c>
    </row>
    <row r="88" spans="1:24">
      <c r="A88" s="43"/>
      <c r="B88" s="43"/>
      <c r="C88" s="43"/>
      <c r="D88" s="43"/>
      <c r="E88" s="43"/>
      <c r="F88" s="43"/>
      <c r="G88" s="43"/>
      <c r="H88" s="43"/>
      <c r="I88" s="43"/>
      <c r="J88" s="43"/>
      <c r="K88" s="43"/>
      <c r="L88" s="43"/>
      <c r="M88" s="43"/>
      <c r="N88" s="43"/>
      <c r="O88" s="43"/>
      <c r="P88" s="3"/>
      <c r="Q88" s="43"/>
      <c r="R88" s="43"/>
      <c r="S88" s="43"/>
      <c r="T88" s="43"/>
      <c r="U88" s="43"/>
      <c r="W88" s="151">
        <v>319</v>
      </c>
      <c r="X88" s="151" t="s">
        <v>288</v>
      </c>
    </row>
    <row r="89" spans="1:24">
      <c r="A89" s="43"/>
      <c r="B89" s="43"/>
      <c r="C89" s="43"/>
      <c r="D89" s="43"/>
      <c r="E89" s="43"/>
      <c r="F89" s="43"/>
      <c r="G89" s="43"/>
      <c r="H89" s="43"/>
      <c r="I89" s="43"/>
      <c r="J89" s="43"/>
      <c r="K89" s="43"/>
      <c r="L89" s="43"/>
      <c r="M89" s="43"/>
      <c r="N89" s="43"/>
      <c r="O89" s="43"/>
      <c r="P89" s="3"/>
      <c r="Q89" s="43"/>
      <c r="R89" s="43"/>
      <c r="S89" s="43"/>
      <c r="T89" s="43"/>
      <c r="U89" s="43"/>
      <c r="W89" s="151">
        <v>320</v>
      </c>
      <c r="X89" s="151" t="s">
        <v>289</v>
      </c>
    </row>
    <row r="90" spans="1:24">
      <c r="A90" s="43"/>
      <c r="B90" s="43"/>
      <c r="C90" s="43"/>
      <c r="D90" s="43"/>
      <c r="E90" s="43"/>
      <c r="F90" s="43"/>
      <c r="G90" s="43"/>
      <c r="H90" s="43"/>
      <c r="I90" s="43"/>
      <c r="J90" s="43"/>
      <c r="K90" s="43"/>
      <c r="L90" s="43"/>
      <c r="M90" s="43"/>
      <c r="N90" s="43"/>
      <c r="O90" s="43"/>
      <c r="P90" s="3"/>
      <c r="Q90" s="43"/>
      <c r="R90" s="43"/>
      <c r="S90" s="43"/>
      <c r="T90" s="43"/>
      <c r="U90" s="43"/>
      <c r="W90" s="151">
        <v>321</v>
      </c>
      <c r="X90" s="151" t="s">
        <v>290</v>
      </c>
    </row>
    <row r="91" spans="1:24">
      <c r="A91" s="43"/>
      <c r="B91" s="43"/>
      <c r="C91" s="43"/>
      <c r="D91" s="43"/>
      <c r="E91" s="43"/>
      <c r="F91" s="43"/>
      <c r="G91" s="43"/>
      <c r="H91" s="43"/>
      <c r="I91" s="43"/>
      <c r="J91" s="43"/>
      <c r="K91" s="43"/>
      <c r="L91" s="43"/>
      <c r="M91" s="43"/>
      <c r="N91" s="43"/>
      <c r="O91" s="43"/>
      <c r="P91" s="3"/>
      <c r="Q91" s="43"/>
      <c r="R91" s="43"/>
      <c r="S91" s="43"/>
      <c r="T91" s="43"/>
      <c r="U91" s="43"/>
      <c r="W91" s="151">
        <v>322</v>
      </c>
      <c r="X91" s="151" t="s">
        <v>291</v>
      </c>
    </row>
    <row r="92" spans="1:24">
      <c r="A92" s="43"/>
      <c r="B92" s="43"/>
      <c r="C92" s="43"/>
      <c r="D92" s="43"/>
      <c r="E92" s="43"/>
      <c r="F92" s="43"/>
      <c r="G92" s="43"/>
      <c r="H92" s="43"/>
      <c r="I92" s="43"/>
      <c r="J92" s="43"/>
      <c r="K92" s="43"/>
      <c r="L92" s="43"/>
      <c r="M92" s="43"/>
      <c r="N92" s="43"/>
      <c r="O92" s="43"/>
      <c r="P92" s="3"/>
      <c r="Q92" s="43"/>
      <c r="R92" s="43"/>
      <c r="S92" s="43"/>
      <c r="T92" s="43"/>
      <c r="U92" s="43"/>
      <c r="W92" s="151">
        <v>323</v>
      </c>
      <c r="X92" s="151" t="s">
        <v>292</v>
      </c>
    </row>
    <row r="93" spans="1:24">
      <c r="A93" s="43"/>
      <c r="B93" s="43"/>
      <c r="C93" s="43"/>
      <c r="D93" s="43"/>
      <c r="E93" s="43"/>
      <c r="F93" s="43"/>
      <c r="G93" s="43"/>
      <c r="H93" s="43"/>
      <c r="I93" s="43"/>
      <c r="J93" s="43"/>
      <c r="K93" s="43"/>
      <c r="L93" s="43"/>
      <c r="M93" s="43"/>
      <c r="N93" s="43"/>
      <c r="O93" s="43"/>
      <c r="P93" s="3"/>
      <c r="Q93" s="43"/>
      <c r="R93" s="43"/>
      <c r="S93" s="43"/>
      <c r="T93" s="43"/>
      <c r="U93" s="43"/>
      <c r="W93" s="151">
        <v>324</v>
      </c>
      <c r="X93" s="151" t="s">
        <v>293</v>
      </c>
    </row>
    <row r="94" spans="1:24">
      <c r="A94" s="43"/>
      <c r="B94" s="43"/>
      <c r="C94" s="43"/>
      <c r="D94" s="43"/>
      <c r="E94" s="43"/>
      <c r="F94" s="43"/>
      <c r="G94" s="43"/>
      <c r="H94" s="43"/>
      <c r="I94" s="43"/>
      <c r="J94" s="43"/>
      <c r="K94" s="43"/>
      <c r="L94" s="43"/>
      <c r="M94" s="43"/>
      <c r="N94" s="43"/>
      <c r="O94" s="43"/>
      <c r="P94" s="3"/>
      <c r="Q94" s="43"/>
      <c r="R94" s="43"/>
      <c r="S94" s="43"/>
      <c r="T94" s="43"/>
      <c r="U94" s="43"/>
      <c r="W94" s="151">
        <v>325</v>
      </c>
      <c r="X94" s="151" t="s">
        <v>294</v>
      </c>
    </row>
    <row r="95" spans="1:24">
      <c r="A95" s="43"/>
      <c r="B95" s="43"/>
      <c r="C95" s="43"/>
      <c r="D95" s="43"/>
      <c r="E95" s="43"/>
      <c r="F95" s="43"/>
      <c r="G95" s="43"/>
      <c r="H95" s="43"/>
      <c r="I95" s="43"/>
      <c r="J95" s="43"/>
      <c r="K95" s="43"/>
      <c r="L95" s="43"/>
      <c r="M95" s="43"/>
      <c r="N95" s="43"/>
      <c r="O95" s="43"/>
      <c r="P95" s="3"/>
      <c r="Q95" s="43"/>
      <c r="R95" s="43"/>
      <c r="S95" s="43"/>
      <c r="T95" s="43"/>
      <c r="U95" s="43"/>
      <c r="W95" s="151">
        <v>326</v>
      </c>
      <c r="X95" s="151" t="s">
        <v>295</v>
      </c>
    </row>
    <row r="96" spans="1:24">
      <c r="A96" s="43"/>
      <c r="B96" s="43"/>
      <c r="C96" s="43"/>
      <c r="D96" s="43"/>
      <c r="E96" s="43"/>
      <c r="F96" s="43"/>
      <c r="G96" s="43"/>
      <c r="H96" s="43"/>
      <c r="I96" s="43"/>
      <c r="J96" s="43"/>
      <c r="K96" s="43"/>
      <c r="L96" s="43"/>
      <c r="M96" s="43"/>
      <c r="N96" s="43"/>
      <c r="O96" s="43"/>
      <c r="P96" s="3"/>
      <c r="Q96" s="43"/>
      <c r="R96" s="43"/>
      <c r="S96" s="43"/>
      <c r="T96" s="43"/>
      <c r="U96" s="43"/>
      <c r="W96" s="151">
        <v>327</v>
      </c>
      <c r="X96" s="151" t="s">
        <v>296</v>
      </c>
    </row>
    <row r="97" spans="1:24">
      <c r="A97" s="43"/>
      <c r="B97" s="43"/>
      <c r="C97" s="43"/>
      <c r="D97" s="43"/>
      <c r="E97" s="43"/>
      <c r="F97" s="43"/>
      <c r="G97" s="43"/>
      <c r="H97" s="43"/>
      <c r="I97" s="43"/>
      <c r="J97" s="43"/>
      <c r="K97" s="43"/>
      <c r="L97" s="43"/>
      <c r="M97" s="43"/>
      <c r="N97" s="43"/>
      <c r="O97" s="43"/>
      <c r="P97" s="3"/>
      <c r="Q97" s="43"/>
      <c r="R97" s="43"/>
      <c r="S97" s="43"/>
      <c r="T97" s="43"/>
      <c r="U97" s="43"/>
      <c r="W97" s="151">
        <v>328</v>
      </c>
      <c r="X97" s="151" t="s">
        <v>297</v>
      </c>
    </row>
    <row r="98" spans="1:24">
      <c r="A98" s="43"/>
      <c r="B98" s="43"/>
      <c r="C98" s="43"/>
      <c r="D98" s="43"/>
      <c r="E98" s="43"/>
      <c r="F98" s="43"/>
      <c r="G98" s="43"/>
      <c r="H98" s="43"/>
      <c r="I98" s="43"/>
      <c r="J98" s="43"/>
      <c r="K98" s="43"/>
      <c r="L98" s="43"/>
      <c r="M98" s="43"/>
      <c r="N98" s="43"/>
      <c r="O98" s="43"/>
      <c r="P98" s="3"/>
      <c r="Q98" s="43"/>
      <c r="R98" s="43"/>
      <c r="S98" s="43"/>
      <c r="T98" s="43"/>
      <c r="U98" s="43"/>
      <c r="W98" s="151">
        <v>329</v>
      </c>
      <c r="X98" s="151" t="s">
        <v>298</v>
      </c>
    </row>
    <row r="99" spans="1:24">
      <c r="A99" s="43"/>
      <c r="B99" s="43"/>
      <c r="C99" s="43"/>
      <c r="D99" s="43"/>
      <c r="E99" s="43"/>
      <c r="F99" s="43"/>
      <c r="G99" s="43"/>
      <c r="H99" s="43"/>
      <c r="I99" s="43"/>
      <c r="J99" s="43"/>
      <c r="K99" s="43"/>
      <c r="L99" s="43"/>
      <c r="M99" s="43"/>
      <c r="N99" s="43"/>
      <c r="O99" s="43"/>
      <c r="P99" s="3"/>
      <c r="Q99" s="43"/>
      <c r="R99" s="43"/>
      <c r="S99" s="43"/>
      <c r="T99" s="43"/>
      <c r="U99" s="43"/>
      <c r="W99" s="151">
        <v>330</v>
      </c>
      <c r="X99" s="151" t="s">
        <v>299</v>
      </c>
    </row>
    <row r="100" spans="1:24">
      <c r="A100" s="43"/>
      <c r="B100" s="43"/>
      <c r="C100" s="43"/>
      <c r="D100" s="43"/>
      <c r="E100" s="43"/>
      <c r="F100" s="43"/>
      <c r="G100" s="43"/>
      <c r="H100" s="43"/>
      <c r="I100" s="43"/>
      <c r="J100" s="43"/>
      <c r="K100" s="43"/>
      <c r="L100" s="43"/>
      <c r="M100" s="43"/>
      <c r="N100" s="43"/>
      <c r="O100" s="43"/>
      <c r="P100" s="3"/>
      <c r="Q100" s="43"/>
      <c r="R100" s="43"/>
      <c r="S100" s="43"/>
      <c r="T100" s="43"/>
      <c r="U100" s="43"/>
      <c r="W100" s="151">
        <v>331</v>
      </c>
      <c r="X100" s="151" t="s">
        <v>300</v>
      </c>
    </row>
    <row r="101" spans="1:24">
      <c r="A101" s="43"/>
      <c r="B101" s="43"/>
      <c r="C101" s="43"/>
      <c r="D101" s="43"/>
      <c r="E101" s="43"/>
      <c r="F101" s="43"/>
      <c r="G101" s="43"/>
      <c r="H101" s="43"/>
      <c r="I101" s="43"/>
      <c r="J101" s="43"/>
      <c r="K101" s="43"/>
      <c r="L101" s="43"/>
      <c r="M101" s="43"/>
      <c r="N101" s="43"/>
      <c r="O101" s="43"/>
      <c r="P101" s="3"/>
      <c r="Q101" s="43"/>
      <c r="R101" s="43"/>
      <c r="S101" s="43"/>
      <c r="T101" s="43"/>
      <c r="U101" s="43"/>
      <c r="W101" s="151">
        <v>332</v>
      </c>
      <c r="X101" s="151" t="s">
        <v>301</v>
      </c>
    </row>
    <row r="102" spans="1:24">
      <c r="A102" s="43"/>
      <c r="B102" s="43"/>
      <c r="C102" s="43"/>
      <c r="D102" s="43"/>
      <c r="E102" s="43"/>
      <c r="F102" s="43"/>
      <c r="G102" s="43"/>
      <c r="H102" s="43"/>
      <c r="I102" s="43"/>
      <c r="J102" s="43"/>
      <c r="K102" s="43"/>
      <c r="L102" s="43"/>
      <c r="M102" s="43"/>
      <c r="N102" s="43"/>
      <c r="O102" s="43"/>
      <c r="P102" s="3"/>
      <c r="Q102" s="43"/>
      <c r="R102" s="43"/>
      <c r="S102" s="43"/>
      <c r="T102" s="43"/>
      <c r="U102" s="43"/>
      <c r="W102" s="151">
        <v>333</v>
      </c>
      <c r="X102" s="151" t="s">
        <v>302</v>
      </c>
    </row>
    <row r="103" spans="1:24">
      <c r="A103" s="43"/>
      <c r="B103" s="43"/>
      <c r="C103" s="43"/>
      <c r="D103" s="43"/>
      <c r="E103" s="43"/>
      <c r="F103" s="43"/>
      <c r="G103" s="43"/>
      <c r="H103" s="43"/>
      <c r="I103" s="43"/>
      <c r="J103" s="43"/>
      <c r="K103" s="43"/>
      <c r="L103" s="43"/>
      <c r="M103" s="43"/>
      <c r="N103" s="43"/>
      <c r="O103" s="43"/>
      <c r="P103" s="3"/>
      <c r="Q103" s="43"/>
      <c r="R103" s="43"/>
      <c r="S103" s="43"/>
      <c r="T103" s="43"/>
      <c r="U103" s="43"/>
      <c r="W103" s="151">
        <v>334</v>
      </c>
      <c r="X103" s="151" t="s">
        <v>303</v>
      </c>
    </row>
    <row r="104" spans="1:24">
      <c r="A104" s="43"/>
      <c r="B104" s="43"/>
      <c r="C104" s="43"/>
      <c r="D104" s="43"/>
      <c r="E104" s="43"/>
      <c r="F104" s="43"/>
      <c r="G104" s="43"/>
      <c r="H104" s="43"/>
      <c r="I104" s="43"/>
      <c r="J104" s="43"/>
      <c r="K104" s="43"/>
      <c r="L104" s="43"/>
      <c r="M104" s="43"/>
      <c r="N104" s="43"/>
      <c r="O104" s="43"/>
      <c r="P104" s="3"/>
      <c r="Q104" s="43"/>
      <c r="R104" s="43"/>
      <c r="S104" s="43"/>
      <c r="T104" s="43"/>
      <c r="U104" s="43"/>
      <c r="W104" s="151">
        <v>335</v>
      </c>
      <c r="X104" s="151" t="s">
        <v>304</v>
      </c>
    </row>
    <row r="105" spans="1:24">
      <c r="A105" s="43"/>
      <c r="B105" s="43"/>
      <c r="C105" s="43"/>
      <c r="D105" s="43"/>
      <c r="E105" s="43"/>
      <c r="F105" s="43"/>
      <c r="G105" s="43"/>
      <c r="H105" s="43"/>
      <c r="I105" s="43"/>
      <c r="J105" s="43"/>
      <c r="K105" s="43"/>
      <c r="L105" s="43"/>
      <c r="M105" s="43"/>
      <c r="N105" s="43"/>
      <c r="O105" s="43"/>
      <c r="P105" s="3"/>
      <c r="Q105" s="43"/>
      <c r="R105" s="43"/>
      <c r="S105" s="43"/>
      <c r="T105" s="43"/>
      <c r="U105" s="43"/>
      <c r="W105" s="151">
        <v>336</v>
      </c>
      <c r="X105" s="151" t="s">
        <v>305</v>
      </c>
    </row>
    <row r="106" spans="1:24">
      <c r="A106" s="43"/>
      <c r="B106" s="43"/>
      <c r="C106" s="43"/>
      <c r="D106" s="43"/>
      <c r="E106" s="43"/>
      <c r="F106" s="43"/>
      <c r="G106" s="43"/>
      <c r="H106" s="43"/>
      <c r="I106" s="43"/>
      <c r="J106" s="43"/>
      <c r="K106" s="43"/>
      <c r="L106" s="43"/>
      <c r="M106" s="43"/>
      <c r="N106" s="43"/>
      <c r="O106" s="43"/>
      <c r="P106" s="3"/>
      <c r="Q106" s="43"/>
      <c r="R106" s="43"/>
      <c r="S106" s="43"/>
      <c r="T106" s="43"/>
      <c r="U106" s="43"/>
      <c r="W106" s="151">
        <v>337</v>
      </c>
      <c r="X106" s="151" t="s">
        <v>306</v>
      </c>
    </row>
    <row r="107" spans="1:24">
      <c r="A107" s="43"/>
      <c r="B107" s="43"/>
      <c r="C107" s="43"/>
      <c r="D107" s="43"/>
      <c r="E107" s="43"/>
      <c r="F107" s="43"/>
      <c r="G107" s="43"/>
      <c r="H107" s="43"/>
      <c r="I107" s="43"/>
      <c r="J107" s="43"/>
      <c r="K107" s="43"/>
      <c r="L107" s="43"/>
      <c r="M107" s="43"/>
      <c r="N107" s="43"/>
      <c r="O107" s="43"/>
      <c r="P107" s="3"/>
      <c r="Q107" s="43"/>
      <c r="R107" s="43"/>
      <c r="S107" s="43"/>
      <c r="T107" s="43"/>
      <c r="U107" s="43"/>
      <c r="W107" s="151">
        <v>338</v>
      </c>
      <c r="X107" s="151" t="s">
        <v>307</v>
      </c>
    </row>
    <row r="108" spans="1:24">
      <c r="A108" s="43"/>
      <c r="B108" s="43"/>
      <c r="C108" s="43"/>
      <c r="D108" s="43"/>
      <c r="E108" s="43"/>
      <c r="F108" s="43"/>
      <c r="G108" s="43"/>
      <c r="H108" s="43"/>
      <c r="I108" s="43"/>
      <c r="J108" s="43"/>
      <c r="K108" s="43"/>
      <c r="L108" s="43"/>
      <c r="M108" s="43"/>
      <c r="N108" s="43"/>
      <c r="O108" s="43"/>
      <c r="P108" s="3"/>
      <c r="Q108" s="43"/>
      <c r="R108" s="43"/>
      <c r="S108" s="43"/>
      <c r="T108" s="43"/>
      <c r="U108" s="43"/>
      <c r="W108" s="151">
        <v>339</v>
      </c>
      <c r="X108" s="151" t="s">
        <v>308</v>
      </c>
    </row>
    <row r="109" spans="1:24">
      <c r="A109" s="43"/>
      <c r="B109" s="43"/>
      <c r="C109" s="43"/>
      <c r="D109" s="43"/>
      <c r="E109" s="43"/>
      <c r="F109" s="43"/>
      <c r="G109" s="43"/>
      <c r="H109" s="43"/>
      <c r="I109" s="43"/>
      <c r="J109" s="43"/>
      <c r="K109" s="43"/>
      <c r="L109" s="43"/>
      <c r="M109" s="43"/>
      <c r="N109" s="43"/>
      <c r="O109" s="43"/>
      <c r="P109" s="3"/>
      <c r="Q109" s="43"/>
      <c r="R109" s="43"/>
      <c r="S109" s="43"/>
      <c r="T109" s="43"/>
      <c r="U109" s="43"/>
      <c r="W109" s="151">
        <v>340</v>
      </c>
      <c r="X109" s="151" t="s">
        <v>309</v>
      </c>
    </row>
    <row r="110" spans="1:24">
      <c r="A110" s="43"/>
      <c r="B110" s="43"/>
      <c r="C110" s="43"/>
      <c r="D110" s="43"/>
      <c r="E110" s="43"/>
      <c r="F110" s="43"/>
      <c r="G110" s="43"/>
      <c r="H110" s="43"/>
      <c r="I110" s="43"/>
      <c r="J110" s="43"/>
      <c r="K110" s="43"/>
      <c r="L110" s="43"/>
      <c r="M110" s="43"/>
      <c r="N110" s="43"/>
      <c r="O110" s="43"/>
      <c r="P110" s="3"/>
      <c r="Q110" s="43"/>
      <c r="R110" s="43"/>
      <c r="S110" s="43"/>
      <c r="T110" s="43"/>
      <c r="U110" s="43"/>
      <c r="W110" s="151">
        <v>341</v>
      </c>
      <c r="X110" s="151" t="s">
        <v>310</v>
      </c>
    </row>
    <row r="111" spans="1:24">
      <c r="A111" s="43"/>
      <c r="B111" s="43"/>
      <c r="C111" s="43"/>
      <c r="D111" s="43"/>
      <c r="E111" s="43"/>
      <c r="F111" s="43"/>
      <c r="G111" s="43"/>
      <c r="H111" s="43"/>
      <c r="I111" s="43"/>
      <c r="J111" s="43"/>
      <c r="K111" s="43"/>
      <c r="L111" s="43"/>
      <c r="M111" s="43"/>
      <c r="N111" s="43"/>
      <c r="O111" s="43"/>
      <c r="P111" s="3"/>
      <c r="Q111" s="43"/>
      <c r="R111" s="43"/>
      <c r="S111" s="43"/>
      <c r="T111" s="43"/>
      <c r="U111" s="43"/>
      <c r="W111" s="151">
        <v>342</v>
      </c>
      <c r="X111" s="151" t="s">
        <v>311</v>
      </c>
    </row>
    <row r="112" spans="1:24">
      <c r="A112" s="43"/>
      <c r="B112" s="43"/>
      <c r="C112" s="43"/>
      <c r="D112" s="43"/>
      <c r="E112" s="43"/>
      <c r="F112" s="43"/>
      <c r="G112" s="43"/>
      <c r="H112" s="43"/>
      <c r="I112" s="43"/>
      <c r="J112" s="43"/>
      <c r="K112" s="43"/>
      <c r="L112" s="43"/>
      <c r="M112" s="43"/>
      <c r="N112" s="43"/>
      <c r="O112" s="43"/>
      <c r="P112" s="3"/>
      <c r="Q112" s="43"/>
      <c r="R112" s="43"/>
      <c r="S112" s="43"/>
      <c r="T112" s="43"/>
      <c r="U112" s="43"/>
      <c r="W112" s="151">
        <v>343</v>
      </c>
      <c r="X112" s="151" t="s">
        <v>312</v>
      </c>
    </row>
    <row r="113" spans="1:24">
      <c r="A113" s="43"/>
      <c r="B113" s="43"/>
      <c r="C113" s="43"/>
      <c r="D113" s="43"/>
      <c r="E113" s="43"/>
      <c r="F113" s="43"/>
      <c r="G113" s="43"/>
      <c r="H113" s="43"/>
      <c r="I113" s="43"/>
      <c r="J113" s="43"/>
      <c r="K113" s="43"/>
      <c r="L113" s="43"/>
      <c r="M113" s="43"/>
      <c r="N113" s="43"/>
      <c r="O113" s="43"/>
      <c r="P113" s="3"/>
      <c r="Q113" s="43"/>
      <c r="R113" s="43"/>
      <c r="S113" s="43"/>
      <c r="T113" s="43"/>
      <c r="U113" s="43"/>
      <c r="W113" s="151">
        <v>344</v>
      </c>
      <c r="X113" s="151" t="s">
        <v>313</v>
      </c>
    </row>
    <row r="114" spans="1:24">
      <c r="A114" s="43"/>
      <c r="B114" s="43"/>
      <c r="C114" s="43"/>
      <c r="D114" s="43"/>
      <c r="E114" s="43"/>
      <c r="F114" s="43"/>
      <c r="G114" s="43"/>
      <c r="H114" s="43"/>
      <c r="I114" s="43"/>
      <c r="J114" s="43"/>
      <c r="K114" s="43"/>
      <c r="L114" s="43"/>
      <c r="M114" s="43"/>
      <c r="N114" s="43"/>
      <c r="O114" s="43"/>
      <c r="P114" s="3"/>
      <c r="Q114" s="43"/>
      <c r="R114" s="43"/>
      <c r="S114" s="43"/>
      <c r="T114" s="43"/>
      <c r="U114" s="43"/>
      <c r="W114" s="151">
        <v>345</v>
      </c>
      <c r="X114" s="151" t="s">
        <v>314</v>
      </c>
    </row>
    <row r="115" spans="1:24">
      <c r="A115" s="43"/>
      <c r="B115" s="43"/>
      <c r="C115" s="43"/>
      <c r="D115" s="43"/>
      <c r="E115" s="43"/>
      <c r="F115" s="43"/>
      <c r="G115" s="43"/>
      <c r="H115" s="43"/>
      <c r="I115" s="43"/>
      <c r="J115" s="43"/>
      <c r="K115" s="43"/>
      <c r="L115" s="43"/>
      <c r="M115" s="43"/>
      <c r="N115" s="43"/>
      <c r="O115" s="43"/>
      <c r="P115" s="3"/>
      <c r="Q115" s="43"/>
      <c r="R115" s="43"/>
      <c r="S115" s="43"/>
      <c r="T115" s="43"/>
      <c r="U115" s="43"/>
      <c r="W115" s="151">
        <v>346</v>
      </c>
      <c r="X115" s="151" t="s">
        <v>315</v>
      </c>
    </row>
    <row r="116" spans="1:24">
      <c r="A116" s="43"/>
      <c r="B116" s="43"/>
      <c r="C116" s="43"/>
      <c r="D116" s="43"/>
      <c r="E116" s="43"/>
      <c r="F116" s="43"/>
      <c r="G116" s="43"/>
      <c r="H116" s="43"/>
      <c r="I116" s="43"/>
      <c r="J116" s="43"/>
      <c r="K116" s="43"/>
      <c r="L116" s="43"/>
      <c r="M116" s="43"/>
      <c r="N116" s="43"/>
      <c r="O116" s="43"/>
      <c r="P116" s="3"/>
      <c r="Q116" s="43"/>
      <c r="R116" s="43"/>
      <c r="S116" s="43"/>
      <c r="T116" s="43"/>
      <c r="U116" s="43"/>
      <c r="W116" s="151">
        <v>347</v>
      </c>
      <c r="X116" s="151" t="s">
        <v>316</v>
      </c>
    </row>
    <row r="117" spans="1:24">
      <c r="A117" s="43"/>
      <c r="B117" s="43"/>
      <c r="C117" s="43"/>
      <c r="D117" s="43"/>
      <c r="E117" s="43"/>
      <c r="F117" s="43"/>
      <c r="G117" s="43"/>
      <c r="H117" s="43"/>
      <c r="I117" s="43"/>
      <c r="J117" s="43"/>
      <c r="K117" s="43"/>
      <c r="L117" s="43"/>
      <c r="M117" s="43"/>
      <c r="N117" s="43"/>
      <c r="O117" s="43"/>
      <c r="P117" s="3"/>
      <c r="Q117" s="43"/>
      <c r="R117" s="43"/>
      <c r="S117" s="43"/>
      <c r="T117" s="43"/>
      <c r="U117" s="43"/>
      <c r="W117" s="151">
        <v>348</v>
      </c>
      <c r="X117" s="151" t="s">
        <v>317</v>
      </c>
    </row>
    <row r="118" spans="1:24">
      <c r="A118" s="43"/>
      <c r="B118" s="43"/>
      <c r="C118" s="43"/>
      <c r="D118" s="43"/>
      <c r="E118" s="43"/>
      <c r="F118" s="43"/>
      <c r="G118" s="43"/>
      <c r="H118" s="43"/>
      <c r="I118" s="43"/>
      <c r="J118" s="43"/>
      <c r="K118" s="43"/>
      <c r="L118" s="43"/>
      <c r="M118" s="43"/>
      <c r="N118" s="43"/>
      <c r="O118" s="43"/>
      <c r="P118" s="3"/>
      <c r="Q118" s="43"/>
      <c r="R118" s="43"/>
      <c r="S118" s="43"/>
      <c r="T118" s="43"/>
      <c r="U118" s="43"/>
      <c r="W118" s="151">
        <v>349</v>
      </c>
      <c r="X118" s="151" t="s">
        <v>318</v>
      </c>
    </row>
    <row r="119" spans="1:24">
      <c r="A119" s="43"/>
      <c r="B119" s="43"/>
      <c r="C119" s="43"/>
      <c r="D119" s="43"/>
      <c r="E119" s="43"/>
      <c r="F119" s="43"/>
      <c r="G119" s="43"/>
      <c r="H119" s="43"/>
      <c r="I119" s="43"/>
      <c r="J119" s="43"/>
      <c r="K119" s="43"/>
      <c r="L119" s="43"/>
      <c r="M119" s="43"/>
      <c r="N119" s="43"/>
      <c r="O119" s="43"/>
      <c r="P119" s="3"/>
      <c r="Q119" s="43"/>
      <c r="R119" s="43"/>
      <c r="S119" s="43"/>
      <c r="T119" s="43"/>
      <c r="U119" s="43"/>
      <c r="W119" s="151">
        <v>350</v>
      </c>
      <c r="X119" s="151" t="s">
        <v>319</v>
      </c>
    </row>
    <row r="120" spans="1:24">
      <c r="A120" s="43"/>
      <c r="B120" s="43"/>
      <c r="C120" s="43"/>
      <c r="D120" s="43"/>
      <c r="E120" s="43"/>
      <c r="F120" s="43"/>
      <c r="G120" s="43"/>
      <c r="H120" s="43"/>
      <c r="I120" s="43"/>
      <c r="J120" s="43"/>
      <c r="K120" s="43"/>
      <c r="L120" s="43"/>
      <c r="M120" s="43"/>
      <c r="N120" s="43"/>
      <c r="O120" s="43"/>
      <c r="P120" s="3"/>
      <c r="Q120" s="43"/>
      <c r="R120" s="43"/>
      <c r="S120" s="43"/>
      <c r="T120" s="43"/>
      <c r="U120" s="43"/>
      <c r="W120" s="151">
        <v>351</v>
      </c>
      <c r="X120" s="151" t="s">
        <v>320</v>
      </c>
    </row>
    <row r="121" spans="1:24">
      <c r="A121" s="43"/>
      <c r="B121" s="43"/>
      <c r="C121" s="43"/>
      <c r="D121" s="43"/>
      <c r="E121" s="43"/>
      <c r="F121" s="43"/>
      <c r="G121" s="43"/>
      <c r="H121" s="43"/>
      <c r="I121" s="43"/>
      <c r="J121" s="43"/>
      <c r="K121" s="43"/>
      <c r="L121" s="43"/>
      <c r="M121" s="43"/>
      <c r="N121" s="43"/>
      <c r="O121" s="43"/>
      <c r="P121" s="3"/>
      <c r="Q121" s="43"/>
      <c r="R121" s="43"/>
      <c r="S121" s="43"/>
      <c r="T121" s="43"/>
      <c r="U121" s="43"/>
      <c r="W121" s="151">
        <v>352</v>
      </c>
      <c r="X121" s="151" t="s">
        <v>321</v>
      </c>
    </row>
    <row r="122" spans="1:24">
      <c r="A122" s="43"/>
      <c r="B122" s="43"/>
      <c r="C122" s="43"/>
      <c r="D122" s="43"/>
      <c r="E122" s="43"/>
      <c r="F122" s="43"/>
      <c r="G122" s="43"/>
      <c r="H122" s="43"/>
      <c r="I122" s="43"/>
      <c r="J122" s="43"/>
      <c r="K122" s="43"/>
      <c r="L122" s="43"/>
      <c r="M122" s="43"/>
      <c r="N122" s="43"/>
      <c r="O122" s="43"/>
      <c r="P122" s="3"/>
      <c r="Q122" s="43"/>
      <c r="R122" s="43"/>
      <c r="S122" s="43"/>
      <c r="T122" s="43"/>
      <c r="U122" s="43"/>
      <c r="W122" s="151">
        <v>353</v>
      </c>
      <c r="X122" s="151" t="s">
        <v>322</v>
      </c>
    </row>
    <row r="123" spans="1:24">
      <c r="A123" s="43"/>
      <c r="B123" s="43"/>
      <c r="C123" s="43"/>
      <c r="D123" s="43"/>
      <c r="E123" s="43"/>
      <c r="F123" s="43"/>
      <c r="G123" s="43"/>
      <c r="H123" s="43"/>
      <c r="I123" s="43"/>
      <c r="J123" s="43"/>
      <c r="K123" s="43"/>
      <c r="L123" s="43"/>
      <c r="M123" s="43"/>
      <c r="N123" s="43"/>
      <c r="O123" s="43"/>
      <c r="P123" s="3"/>
      <c r="Q123" s="43"/>
      <c r="R123" s="43"/>
      <c r="S123" s="43"/>
      <c r="T123" s="43"/>
      <c r="U123" s="43"/>
      <c r="W123" s="151">
        <v>354</v>
      </c>
      <c r="X123" s="151" t="s">
        <v>323</v>
      </c>
    </row>
    <row r="124" spans="1:24">
      <c r="A124" s="43"/>
      <c r="B124" s="43"/>
      <c r="C124" s="43"/>
      <c r="D124" s="43"/>
      <c r="E124" s="43"/>
      <c r="F124" s="43"/>
      <c r="G124" s="43"/>
      <c r="H124" s="43"/>
      <c r="I124" s="43"/>
      <c r="J124" s="43"/>
      <c r="K124" s="43"/>
      <c r="L124" s="43"/>
      <c r="M124" s="43"/>
      <c r="N124" s="43"/>
      <c r="O124" s="43"/>
      <c r="P124" s="3"/>
      <c r="Q124" s="43"/>
      <c r="R124" s="43"/>
      <c r="S124" s="43"/>
      <c r="T124" s="43"/>
      <c r="U124" s="43"/>
      <c r="W124" s="151">
        <v>355</v>
      </c>
      <c r="X124" s="151" t="s">
        <v>324</v>
      </c>
    </row>
    <row r="125" spans="1:24">
      <c r="A125" s="43"/>
      <c r="B125" s="43"/>
      <c r="C125" s="43"/>
      <c r="D125" s="43"/>
      <c r="E125" s="43"/>
      <c r="F125" s="43"/>
      <c r="G125" s="43"/>
      <c r="H125" s="43"/>
      <c r="I125" s="43"/>
      <c r="J125" s="43"/>
      <c r="K125" s="43"/>
      <c r="L125" s="43"/>
      <c r="M125" s="43"/>
      <c r="N125" s="43"/>
      <c r="O125" s="43"/>
      <c r="P125" s="3"/>
      <c r="Q125" s="43"/>
      <c r="R125" s="43"/>
      <c r="S125" s="43"/>
      <c r="T125" s="43"/>
      <c r="U125" s="43"/>
      <c r="W125" s="151">
        <v>356</v>
      </c>
      <c r="X125" s="151" t="s">
        <v>325</v>
      </c>
    </row>
    <row r="126" spans="1:24">
      <c r="A126" s="43"/>
      <c r="B126" s="43"/>
      <c r="C126" s="43"/>
      <c r="D126" s="43"/>
      <c r="E126" s="43"/>
      <c r="F126" s="43"/>
      <c r="G126" s="43"/>
      <c r="H126" s="43"/>
      <c r="I126" s="43"/>
      <c r="J126" s="43"/>
      <c r="K126" s="43"/>
      <c r="L126" s="43"/>
      <c r="M126" s="43"/>
      <c r="N126" s="43"/>
      <c r="O126" s="43"/>
      <c r="P126" s="3"/>
      <c r="Q126" s="43"/>
      <c r="R126" s="43"/>
      <c r="S126" s="43"/>
      <c r="T126" s="43"/>
      <c r="U126" s="43"/>
      <c r="W126" s="151">
        <v>357</v>
      </c>
      <c r="X126" s="151" t="s">
        <v>326</v>
      </c>
    </row>
    <row r="127" spans="1:24">
      <c r="A127" s="43"/>
      <c r="B127" s="43"/>
      <c r="C127" s="43"/>
      <c r="D127" s="43"/>
      <c r="E127" s="43"/>
      <c r="F127" s="43"/>
      <c r="G127" s="43"/>
      <c r="H127" s="43"/>
      <c r="I127" s="43"/>
      <c r="J127" s="43"/>
      <c r="K127" s="43"/>
      <c r="L127" s="43"/>
      <c r="M127" s="43"/>
      <c r="N127" s="43"/>
      <c r="O127" s="43"/>
      <c r="P127" s="3"/>
      <c r="Q127" s="43"/>
      <c r="R127" s="43"/>
      <c r="S127" s="43"/>
      <c r="T127" s="43"/>
      <c r="U127" s="43"/>
      <c r="W127" s="151">
        <v>358</v>
      </c>
      <c r="X127" s="151" t="s">
        <v>327</v>
      </c>
    </row>
    <row r="128" spans="1:24">
      <c r="A128" s="43"/>
      <c r="B128" s="43"/>
      <c r="C128" s="43"/>
      <c r="D128" s="43"/>
      <c r="E128" s="43"/>
      <c r="F128" s="43"/>
      <c r="G128" s="43"/>
      <c r="H128" s="43"/>
      <c r="I128" s="43"/>
      <c r="J128" s="43"/>
      <c r="K128" s="43"/>
      <c r="L128" s="43"/>
      <c r="M128" s="43"/>
      <c r="N128" s="43"/>
      <c r="O128" s="43"/>
      <c r="P128" s="3"/>
      <c r="Q128" s="43"/>
      <c r="R128" s="43"/>
      <c r="S128" s="43"/>
      <c r="T128" s="43"/>
      <c r="U128" s="43"/>
      <c r="W128" s="151">
        <v>359</v>
      </c>
      <c r="X128" s="151" t="s">
        <v>328</v>
      </c>
    </row>
    <row r="129" spans="1:24">
      <c r="A129" s="43"/>
      <c r="B129" s="43"/>
      <c r="C129" s="43"/>
      <c r="D129" s="43"/>
      <c r="E129" s="43"/>
      <c r="F129" s="43"/>
      <c r="G129" s="43"/>
      <c r="H129" s="43"/>
      <c r="I129" s="43"/>
      <c r="J129" s="43"/>
      <c r="K129" s="43"/>
      <c r="L129" s="43"/>
      <c r="M129" s="43"/>
      <c r="N129" s="43"/>
      <c r="O129" s="43"/>
      <c r="P129" s="3"/>
      <c r="Q129" s="43"/>
      <c r="R129" s="43"/>
      <c r="S129" s="43"/>
      <c r="T129" s="43"/>
      <c r="U129" s="43"/>
      <c r="W129" s="151">
        <v>360</v>
      </c>
      <c r="X129" s="151" t="s">
        <v>329</v>
      </c>
    </row>
    <row r="130" spans="1:24">
      <c r="A130" s="43"/>
      <c r="B130" s="43"/>
      <c r="C130" s="43"/>
      <c r="D130" s="43"/>
      <c r="E130" s="43"/>
      <c r="F130" s="43"/>
      <c r="G130" s="43"/>
      <c r="H130" s="43"/>
      <c r="I130" s="43"/>
      <c r="J130" s="43"/>
      <c r="K130" s="43"/>
      <c r="L130" s="43"/>
      <c r="M130" s="43"/>
      <c r="N130" s="43"/>
      <c r="O130" s="43"/>
      <c r="P130" s="3"/>
      <c r="Q130" s="43"/>
      <c r="R130" s="43"/>
      <c r="S130" s="43"/>
      <c r="T130" s="43"/>
      <c r="U130" s="43"/>
      <c r="W130" s="151">
        <v>361</v>
      </c>
      <c r="X130" s="151" t="s">
        <v>330</v>
      </c>
    </row>
    <row r="131" spans="1:24">
      <c r="A131" s="43"/>
      <c r="B131" s="43"/>
      <c r="C131" s="43"/>
      <c r="D131" s="43"/>
      <c r="E131" s="43"/>
      <c r="F131" s="43"/>
      <c r="G131" s="43"/>
      <c r="H131" s="43"/>
      <c r="I131" s="43"/>
      <c r="J131" s="43"/>
      <c r="K131" s="43"/>
      <c r="L131" s="43"/>
      <c r="M131" s="43"/>
      <c r="N131" s="43"/>
      <c r="O131" s="43"/>
      <c r="P131" s="3"/>
      <c r="Q131" s="43"/>
      <c r="R131" s="43"/>
      <c r="S131" s="43"/>
      <c r="T131" s="43"/>
      <c r="U131" s="43"/>
      <c r="W131" s="151">
        <v>362</v>
      </c>
      <c r="X131" s="151" t="s">
        <v>331</v>
      </c>
    </row>
    <row r="132" spans="1:24">
      <c r="A132" s="43"/>
      <c r="B132" s="43"/>
      <c r="C132" s="43"/>
      <c r="D132" s="43"/>
      <c r="E132" s="43"/>
      <c r="F132" s="43"/>
      <c r="G132" s="43"/>
      <c r="H132" s="43"/>
      <c r="I132" s="43"/>
      <c r="J132" s="43"/>
      <c r="K132" s="43"/>
      <c r="L132" s="43"/>
      <c r="M132" s="43"/>
      <c r="N132" s="43"/>
      <c r="O132" s="43"/>
      <c r="P132" s="3"/>
      <c r="Q132" s="43"/>
      <c r="R132" s="43"/>
      <c r="S132" s="43"/>
      <c r="T132" s="43"/>
      <c r="U132" s="43"/>
      <c r="W132" s="151">
        <v>363</v>
      </c>
      <c r="X132" s="151" t="s">
        <v>332</v>
      </c>
    </row>
    <row r="133" spans="1:24">
      <c r="A133" s="43"/>
      <c r="B133" s="43"/>
      <c r="C133" s="43"/>
      <c r="D133" s="43"/>
      <c r="E133" s="43"/>
      <c r="F133" s="43"/>
      <c r="G133" s="43"/>
      <c r="H133" s="43"/>
      <c r="I133" s="43"/>
      <c r="J133" s="43"/>
      <c r="K133" s="43"/>
      <c r="L133" s="43"/>
      <c r="M133" s="43"/>
      <c r="N133" s="43"/>
      <c r="O133" s="43"/>
      <c r="P133" s="3"/>
      <c r="Q133" s="43"/>
      <c r="R133" s="43"/>
      <c r="S133" s="43"/>
      <c r="T133" s="43"/>
      <c r="U133" s="43"/>
      <c r="W133" s="151">
        <v>364</v>
      </c>
      <c r="X133" s="151" t="s">
        <v>333</v>
      </c>
    </row>
    <row r="134" spans="1:24">
      <c r="A134" s="43"/>
      <c r="B134" s="43"/>
      <c r="C134" s="43"/>
      <c r="D134" s="43"/>
      <c r="E134" s="43"/>
      <c r="F134" s="43"/>
      <c r="G134" s="43"/>
      <c r="H134" s="43"/>
      <c r="I134" s="43"/>
      <c r="J134" s="43"/>
      <c r="K134" s="43"/>
      <c r="L134" s="43"/>
      <c r="M134" s="43"/>
      <c r="N134" s="43"/>
      <c r="O134" s="43"/>
      <c r="P134" s="3"/>
      <c r="Q134" s="43"/>
      <c r="R134" s="43"/>
      <c r="S134" s="43"/>
      <c r="T134" s="43"/>
      <c r="U134" s="43"/>
      <c r="W134" s="151">
        <v>365</v>
      </c>
      <c r="X134" s="151" t="s">
        <v>334</v>
      </c>
    </row>
    <row r="135" spans="1:24">
      <c r="A135" s="43"/>
      <c r="B135" s="43"/>
      <c r="C135" s="43"/>
      <c r="D135" s="43"/>
      <c r="E135" s="43"/>
      <c r="F135" s="43"/>
      <c r="G135" s="43"/>
      <c r="H135" s="43"/>
      <c r="I135" s="43"/>
      <c r="J135" s="43"/>
      <c r="K135" s="43"/>
      <c r="L135" s="43"/>
      <c r="M135" s="43"/>
      <c r="N135" s="43"/>
      <c r="O135" s="43"/>
      <c r="P135" s="3"/>
      <c r="Q135" s="43"/>
      <c r="R135" s="43"/>
      <c r="S135" s="43"/>
      <c r="T135" s="43"/>
      <c r="U135" s="43"/>
      <c r="W135" s="151">
        <v>366</v>
      </c>
      <c r="X135" s="151" t="s">
        <v>335</v>
      </c>
    </row>
    <row r="136" spans="1:24">
      <c r="A136" s="43"/>
      <c r="B136" s="43"/>
      <c r="C136" s="43"/>
      <c r="D136" s="43"/>
      <c r="E136" s="43"/>
      <c r="F136" s="43"/>
      <c r="G136" s="43"/>
      <c r="H136" s="43"/>
      <c r="I136" s="43"/>
      <c r="J136" s="43"/>
      <c r="K136" s="43"/>
      <c r="L136" s="43"/>
      <c r="M136" s="43"/>
      <c r="N136" s="43"/>
      <c r="O136" s="43"/>
      <c r="P136" s="3"/>
      <c r="Q136" s="43"/>
      <c r="R136" s="43"/>
      <c r="S136" s="43"/>
      <c r="T136" s="43"/>
      <c r="U136" s="43"/>
      <c r="W136" s="151">
        <v>367</v>
      </c>
      <c r="X136" s="151" t="s">
        <v>336</v>
      </c>
    </row>
    <row r="137" spans="1:24">
      <c r="A137" s="43"/>
      <c r="B137" s="43"/>
      <c r="C137" s="43"/>
      <c r="D137" s="43"/>
      <c r="E137" s="43"/>
      <c r="F137" s="43"/>
      <c r="G137" s="43"/>
      <c r="H137" s="43"/>
      <c r="I137" s="43"/>
      <c r="J137" s="43"/>
      <c r="K137" s="43"/>
      <c r="L137" s="43"/>
      <c r="M137" s="43"/>
      <c r="N137" s="43"/>
      <c r="O137" s="43"/>
      <c r="P137" s="3"/>
      <c r="Q137" s="43"/>
      <c r="R137" s="43"/>
      <c r="S137" s="43"/>
      <c r="T137" s="43"/>
      <c r="U137" s="43"/>
      <c r="W137" s="151">
        <v>368</v>
      </c>
      <c r="X137" s="151" t="s">
        <v>337</v>
      </c>
    </row>
    <row r="138" spans="1:24">
      <c r="A138" s="43"/>
      <c r="B138" s="43"/>
      <c r="C138" s="43"/>
      <c r="D138" s="43"/>
      <c r="E138" s="43"/>
      <c r="F138" s="43"/>
      <c r="G138" s="43"/>
      <c r="H138" s="43"/>
      <c r="I138" s="43"/>
      <c r="J138" s="43"/>
      <c r="K138" s="43"/>
      <c r="L138" s="43"/>
      <c r="M138" s="43"/>
      <c r="N138" s="43"/>
      <c r="O138" s="43"/>
      <c r="P138" s="3"/>
      <c r="Q138" s="43"/>
      <c r="R138" s="43"/>
      <c r="S138" s="43"/>
      <c r="T138" s="43"/>
      <c r="U138" s="43"/>
      <c r="W138" s="151">
        <v>369</v>
      </c>
      <c r="X138" s="151" t="s">
        <v>338</v>
      </c>
    </row>
    <row r="139" spans="1:24">
      <c r="A139" s="43"/>
      <c r="B139" s="43"/>
      <c r="C139" s="43"/>
      <c r="D139" s="43"/>
      <c r="E139" s="43"/>
      <c r="F139" s="43"/>
      <c r="G139" s="43"/>
      <c r="H139" s="43"/>
      <c r="I139" s="43"/>
      <c r="J139" s="43"/>
      <c r="K139" s="43"/>
      <c r="L139" s="43"/>
      <c r="M139" s="43"/>
      <c r="N139" s="43"/>
      <c r="O139" s="43"/>
      <c r="P139" s="3"/>
      <c r="Q139" s="43"/>
      <c r="R139" s="43"/>
      <c r="S139" s="43"/>
      <c r="T139" s="43"/>
      <c r="U139" s="43"/>
      <c r="W139" s="151">
        <v>370</v>
      </c>
      <c r="X139" s="151" t="s">
        <v>339</v>
      </c>
    </row>
    <row r="140" spans="1:24">
      <c r="A140" s="43"/>
      <c r="B140" s="43"/>
      <c r="C140" s="43"/>
      <c r="D140" s="43"/>
      <c r="E140" s="43"/>
      <c r="F140" s="43"/>
      <c r="G140" s="43"/>
      <c r="H140" s="43"/>
      <c r="I140" s="43"/>
      <c r="J140" s="43"/>
      <c r="K140" s="43"/>
      <c r="L140" s="43"/>
      <c r="M140" s="43"/>
      <c r="N140" s="43"/>
      <c r="O140" s="43"/>
      <c r="P140" s="3"/>
      <c r="Q140" s="43"/>
      <c r="R140" s="43"/>
      <c r="S140" s="43"/>
      <c r="T140" s="43"/>
      <c r="U140" s="43"/>
      <c r="W140" s="151">
        <v>371</v>
      </c>
      <c r="X140" s="151" t="s">
        <v>340</v>
      </c>
    </row>
    <row r="141" spans="1:24">
      <c r="A141" s="43"/>
      <c r="B141" s="43"/>
      <c r="C141" s="43"/>
      <c r="D141" s="43"/>
      <c r="E141" s="43"/>
      <c r="F141" s="43"/>
      <c r="G141" s="43"/>
      <c r="H141" s="43"/>
      <c r="I141" s="43"/>
      <c r="J141" s="43"/>
      <c r="K141" s="43"/>
      <c r="L141" s="43"/>
      <c r="M141" s="43"/>
      <c r="N141" s="43"/>
      <c r="O141" s="43"/>
      <c r="P141" s="3"/>
      <c r="Q141" s="43"/>
      <c r="R141" s="43"/>
      <c r="S141" s="43"/>
      <c r="T141" s="43"/>
      <c r="U141" s="43"/>
      <c r="W141" s="151">
        <v>372</v>
      </c>
      <c r="X141" s="151" t="s">
        <v>341</v>
      </c>
    </row>
    <row r="142" spans="1:24">
      <c r="A142" s="43"/>
      <c r="B142" s="43"/>
      <c r="C142" s="43"/>
      <c r="D142" s="43"/>
      <c r="E142" s="43"/>
      <c r="F142" s="43"/>
      <c r="G142" s="43"/>
      <c r="H142" s="43"/>
      <c r="I142" s="43"/>
      <c r="J142" s="43"/>
      <c r="K142" s="43"/>
      <c r="L142" s="43"/>
      <c r="M142" s="43"/>
      <c r="N142" s="43"/>
      <c r="O142" s="43"/>
      <c r="P142" s="3"/>
      <c r="Q142" s="43"/>
      <c r="R142" s="43"/>
      <c r="S142" s="43"/>
      <c r="T142" s="43"/>
      <c r="U142" s="43"/>
      <c r="W142" s="151">
        <v>373</v>
      </c>
      <c r="X142" s="151" t="s">
        <v>342</v>
      </c>
    </row>
    <row r="143" spans="1:24">
      <c r="A143" s="43"/>
      <c r="B143" s="43"/>
      <c r="C143" s="43"/>
      <c r="D143" s="43"/>
      <c r="E143" s="43"/>
      <c r="F143" s="43"/>
      <c r="G143" s="43"/>
      <c r="H143" s="43"/>
      <c r="I143" s="43"/>
      <c r="J143" s="43"/>
      <c r="K143" s="43"/>
      <c r="L143" s="43"/>
      <c r="M143" s="43"/>
      <c r="N143" s="43"/>
      <c r="O143" s="43"/>
      <c r="P143" s="3"/>
      <c r="Q143" s="43"/>
      <c r="R143" s="43"/>
      <c r="S143" s="43"/>
      <c r="T143" s="43"/>
      <c r="U143" s="43"/>
      <c r="W143" s="151">
        <v>374</v>
      </c>
      <c r="X143" s="151" t="s">
        <v>343</v>
      </c>
    </row>
    <row r="144" spans="1:24">
      <c r="A144" s="43"/>
      <c r="B144" s="43"/>
      <c r="C144" s="43"/>
      <c r="D144" s="43"/>
      <c r="E144" s="43"/>
      <c r="F144" s="43"/>
      <c r="G144" s="43"/>
      <c r="H144" s="43"/>
      <c r="I144" s="43"/>
      <c r="J144" s="43"/>
      <c r="K144" s="43"/>
      <c r="L144" s="43"/>
      <c r="M144" s="43"/>
      <c r="N144" s="43"/>
      <c r="O144" s="43"/>
      <c r="P144" s="3"/>
      <c r="Q144" s="43"/>
      <c r="R144" s="43"/>
      <c r="S144" s="43"/>
      <c r="T144" s="43"/>
      <c r="U144" s="43"/>
      <c r="W144" s="151">
        <v>375</v>
      </c>
      <c r="X144" s="151" t="s">
        <v>344</v>
      </c>
    </row>
    <row r="145" spans="1:24">
      <c r="A145" s="43"/>
      <c r="B145" s="43"/>
      <c r="C145" s="43"/>
      <c r="D145" s="43"/>
      <c r="E145" s="43"/>
      <c r="F145" s="43"/>
      <c r="G145" s="43"/>
      <c r="H145" s="43"/>
      <c r="I145" s="43"/>
      <c r="J145" s="43"/>
      <c r="K145" s="43"/>
      <c r="L145" s="43"/>
      <c r="M145" s="43"/>
      <c r="N145" s="43"/>
      <c r="O145" s="43"/>
      <c r="P145" s="3"/>
      <c r="Q145" s="43"/>
      <c r="R145" s="43"/>
      <c r="S145" s="43"/>
      <c r="T145" s="43"/>
      <c r="U145" s="43"/>
      <c r="W145" s="151">
        <v>376</v>
      </c>
      <c r="X145" s="151" t="s">
        <v>345</v>
      </c>
    </row>
    <row r="146" spans="1:24">
      <c r="A146" s="43"/>
      <c r="B146" s="43"/>
      <c r="C146" s="43"/>
      <c r="D146" s="43"/>
      <c r="E146" s="43"/>
      <c r="F146" s="43"/>
      <c r="G146" s="43"/>
      <c r="H146" s="43"/>
      <c r="I146" s="43"/>
      <c r="J146" s="43"/>
      <c r="K146" s="43"/>
      <c r="L146" s="43"/>
      <c r="M146" s="43"/>
      <c r="N146" s="43"/>
      <c r="O146" s="43"/>
      <c r="P146" s="3"/>
      <c r="Q146" s="43"/>
      <c r="R146" s="43"/>
      <c r="S146" s="43"/>
      <c r="T146" s="43"/>
      <c r="U146" s="43"/>
      <c r="W146" s="151">
        <v>377</v>
      </c>
      <c r="X146" s="151" t="s">
        <v>346</v>
      </c>
    </row>
    <row r="147" spans="1:24">
      <c r="A147" s="43"/>
      <c r="B147" s="43"/>
      <c r="C147" s="43"/>
      <c r="D147" s="43"/>
      <c r="E147" s="43"/>
      <c r="F147" s="43"/>
      <c r="G147" s="43"/>
      <c r="H147" s="43"/>
      <c r="I147" s="43"/>
      <c r="J147" s="43"/>
      <c r="K147" s="43"/>
      <c r="L147" s="43"/>
      <c r="M147" s="43"/>
      <c r="N147" s="43"/>
      <c r="O147" s="43"/>
      <c r="P147" s="3"/>
      <c r="Q147" s="43"/>
      <c r="R147" s="43"/>
      <c r="S147" s="43"/>
      <c r="T147" s="43"/>
      <c r="U147" s="43"/>
      <c r="W147" s="151">
        <v>378</v>
      </c>
      <c r="X147" s="151" t="s">
        <v>347</v>
      </c>
    </row>
    <row r="148" spans="1:24">
      <c r="A148" s="43"/>
      <c r="B148" s="43"/>
      <c r="C148" s="43"/>
      <c r="D148" s="43"/>
      <c r="E148" s="43"/>
      <c r="F148" s="43"/>
      <c r="G148" s="43"/>
      <c r="H148" s="43"/>
      <c r="I148" s="43"/>
      <c r="J148" s="43"/>
      <c r="K148" s="43"/>
      <c r="L148" s="43"/>
      <c r="M148" s="43"/>
      <c r="N148" s="43"/>
      <c r="O148" s="43"/>
      <c r="P148" s="3"/>
      <c r="Q148" s="43"/>
      <c r="R148" s="43"/>
      <c r="S148" s="43"/>
      <c r="T148" s="43"/>
      <c r="U148" s="43"/>
      <c r="W148" s="151">
        <v>379</v>
      </c>
      <c r="X148" s="151" t="s">
        <v>348</v>
      </c>
    </row>
    <row r="149" spans="1:24">
      <c r="A149" s="43"/>
      <c r="B149" s="43"/>
      <c r="C149" s="43"/>
      <c r="D149" s="43"/>
      <c r="E149" s="43"/>
      <c r="F149" s="43"/>
      <c r="G149" s="43"/>
      <c r="H149" s="43"/>
      <c r="I149" s="43"/>
      <c r="J149" s="43"/>
      <c r="K149" s="43"/>
      <c r="L149" s="43"/>
      <c r="M149" s="43"/>
      <c r="N149" s="43"/>
      <c r="O149" s="43"/>
      <c r="P149" s="3"/>
      <c r="Q149" s="43"/>
      <c r="R149" s="43"/>
      <c r="S149" s="43"/>
      <c r="T149" s="43"/>
      <c r="U149" s="43"/>
      <c r="W149" s="152" t="str">
        <f>IF(入力シート!$AB$3="","",入力シート!$AB$3)</f>
        <v/>
      </c>
      <c r="X149" s="152" t="str">
        <f>IF(入力シート!$AB$4="","",入力シート!$AB$4)</f>
        <v/>
      </c>
    </row>
    <row r="150" spans="1:24">
      <c r="A150" s="43"/>
      <c r="B150" s="43"/>
      <c r="C150" s="43"/>
      <c r="D150" s="43"/>
      <c r="E150" s="43"/>
      <c r="F150" s="43"/>
      <c r="G150" s="43"/>
      <c r="H150" s="43"/>
      <c r="I150" s="43"/>
      <c r="J150" s="43"/>
      <c r="K150" s="43"/>
      <c r="L150" s="43"/>
      <c r="M150" s="43"/>
      <c r="N150" s="43"/>
      <c r="O150" s="43"/>
      <c r="P150" s="3"/>
      <c r="Q150" s="43"/>
      <c r="R150" s="43"/>
      <c r="S150" s="43"/>
      <c r="T150" s="43"/>
      <c r="U150" s="43"/>
      <c r="W150" s="151"/>
      <c r="X150" s="151"/>
    </row>
    <row r="151" spans="1:24">
      <c r="A151" s="43"/>
      <c r="B151" s="43"/>
      <c r="C151" s="43"/>
      <c r="D151" s="43"/>
      <c r="E151" s="43"/>
      <c r="F151" s="43"/>
      <c r="G151" s="43"/>
      <c r="H151" s="43"/>
      <c r="I151" s="43"/>
      <c r="J151" s="43"/>
      <c r="K151" s="43"/>
      <c r="L151" s="43"/>
      <c r="M151" s="43"/>
      <c r="N151" s="43"/>
      <c r="O151" s="43"/>
      <c r="P151" s="3"/>
      <c r="Q151" s="43"/>
      <c r="R151" s="43"/>
      <c r="S151" s="43"/>
      <c r="T151" s="43"/>
      <c r="U151" s="43"/>
      <c r="W151" s="151"/>
      <c r="X151" s="151"/>
    </row>
    <row r="152" spans="1:24">
      <c r="A152" s="43"/>
      <c r="B152" s="43"/>
      <c r="C152" s="43"/>
      <c r="D152" s="43"/>
      <c r="E152" s="43"/>
      <c r="F152" s="43"/>
      <c r="G152" s="43"/>
      <c r="H152" s="43"/>
      <c r="I152" s="43"/>
      <c r="J152" s="43"/>
      <c r="K152" s="43"/>
      <c r="L152" s="43"/>
      <c r="M152" s="43"/>
      <c r="N152" s="43"/>
      <c r="O152" s="43"/>
      <c r="P152" s="3"/>
      <c r="Q152" s="43"/>
      <c r="R152" s="43"/>
      <c r="S152" s="43"/>
      <c r="T152" s="43"/>
      <c r="U152" s="43"/>
      <c r="W152" s="151"/>
      <c r="X152" s="151"/>
    </row>
    <row r="153" spans="1:24">
      <c r="A153" s="43"/>
      <c r="B153" s="43"/>
      <c r="C153" s="43"/>
      <c r="D153" s="43"/>
      <c r="E153" s="43"/>
      <c r="F153" s="43"/>
      <c r="G153" s="43"/>
      <c r="H153" s="43"/>
      <c r="I153" s="43"/>
      <c r="J153" s="43"/>
      <c r="K153" s="43"/>
      <c r="L153" s="43"/>
      <c r="M153" s="43"/>
      <c r="N153" s="43"/>
      <c r="O153" s="43"/>
      <c r="P153" s="3"/>
      <c r="Q153" s="43"/>
      <c r="R153" s="43"/>
      <c r="S153" s="43"/>
      <c r="T153" s="43"/>
      <c r="U153" s="43"/>
      <c r="W153" s="151"/>
      <c r="X153" s="151"/>
    </row>
    <row r="154" spans="1:24">
      <c r="A154" s="43"/>
      <c r="B154" s="43"/>
      <c r="C154" s="43"/>
      <c r="D154" s="43"/>
      <c r="E154" s="43"/>
      <c r="F154" s="43"/>
      <c r="G154" s="43"/>
      <c r="H154" s="43"/>
      <c r="I154" s="43"/>
      <c r="J154" s="43"/>
      <c r="K154" s="43"/>
      <c r="L154" s="43"/>
      <c r="M154" s="43"/>
      <c r="N154" s="43"/>
      <c r="O154" s="43"/>
      <c r="P154" s="3"/>
      <c r="Q154" s="43"/>
      <c r="R154" s="43"/>
      <c r="S154" s="43"/>
      <c r="T154" s="43"/>
      <c r="U154" s="43"/>
      <c r="W154" s="151"/>
      <c r="X154" s="151"/>
    </row>
    <row r="155" spans="1:24">
      <c r="A155" s="43"/>
      <c r="B155" s="43"/>
      <c r="C155" s="43"/>
      <c r="D155" s="43"/>
      <c r="E155" s="43"/>
      <c r="F155" s="43"/>
      <c r="G155" s="43"/>
      <c r="H155" s="43"/>
      <c r="I155" s="43"/>
      <c r="J155" s="43"/>
      <c r="K155" s="43"/>
      <c r="L155" s="43"/>
      <c r="M155" s="43"/>
      <c r="N155" s="43"/>
      <c r="O155" s="43"/>
      <c r="P155" s="3"/>
      <c r="Q155" s="43"/>
      <c r="R155" s="43"/>
      <c r="S155" s="43"/>
      <c r="T155" s="43"/>
      <c r="U155" s="43"/>
      <c r="W155" s="92"/>
      <c r="X155" s="93"/>
    </row>
    <row r="156" spans="1:24">
      <c r="A156" s="43"/>
      <c r="B156" s="43"/>
      <c r="C156" s="43"/>
      <c r="D156" s="43"/>
      <c r="E156" s="43"/>
      <c r="F156" s="43"/>
      <c r="G156" s="43"/>
      <c r="H156" s="43"/>
      <c r="I156" s="43"/>
      <c r="J156" s="43"/>
      <c r="K156" s="43"/>
      <c r="L156" s="43"/>
      <c r="M156" s="43"/>
      <c r="N156" s="43"/>
      <c r="O156" s="43"/>
      <c r="P156" s="3"/>
      <c r="Q156" s="43"/>
      <c r="R156" s="43"/>
      <c r="S156" s="43"/>
      <c r="T156" s="43"/>
      <c r="U156" s="43"/>
      <c r="W156" s="92"/>
      <c r="X156" s="93"/>
    </row>
    <row r="157" spans="1:24">
      <c r="A157" s="43"/>
      <c r="B157" s="43"/>
      <c r="C157" s="43"/>
      <c r="D157" s="43"/>
      <c r="E157" s="43"/>
      <c r="F157" s="43"/>
      <c r="G157" s="43"/>
      <c r="H157" s="43"/>
      <c r="I157" s="43"/>
      <c r="J157" s="43"/>
      <c r="K157" s="43"/>
      <c r="L157" s="43"/>
      <c r="M157" s="43"/>
      <c r="N157" s="43"/>
      <c r="O157" s="43"/>
      <c r="P157" s="3"/>
      <c r="Q157" s="43"/>
      <c r="R157" s="43"/>
      <c r="S157" s="43"/>
      <c r="T157" s="43"/>
      <c r="U157" s="43"/>
      <c r="W157" s="92"/>
      <c r="X157" s="93"/>
    </row>
    <row r="158" spans="1:24">
      <c r="A158" s="43"/>
      <c r="B158" s="43"/>
      <c r="C158" s="43"/>
      <c r="D158" s="43"/>
      <c r="E158" s="43"/>
      <c r="F158" s="43"/>
      <c r="G158" s="43"/>
      <c r="H158" s="43"/>
      <c r="I158" s="43"/>
      <c r="J158" s="43"/>
      <c r="K158" s="43"/>
      <c r="L158" s="43"/>
      <c r="M158" s="43"/>
      <c r="N158" s="43"/>
      <c r="O158" s="43"/>
      <c r="P158" s="3"/>
      <c r="Q158" s="43"/>
      <c r="R158" s="43"/>
      <c r="S158" s="43"/>
      <c r="T158" s="43"/>
      <c r="U158" s="43"/>
      <c r="W158" s="92"/>
      <c r="X158" s="93"/>
    </row>
    <row r="159" spans="1:24">
      <c r="A159" s="43"/>
      <c r="B159" s="43"/>
      <c r="C159" s="43"/>
      <c r="D159" s="43"/>
      <c r="E159" s="43"/>
      <c r="F159" s="43"/>
      <c r="G159" s="43"/>
      <c r="H159" s="43"/>
      <c r="I159" s="43"/>
      <c r="J159" s="43"/>
      <c r="K159" s="43"/>
      <c r="L159" s="43"/>
      <c r="M159" s="43"/>
      <c r="N159" s="43"/>
      <c r="O159" s="43"/>
      <c r="P159" s="3"/>
      <c r="Q159" s="43"/>
      <c r="R159" s="43"/>
      <c r="S159" s="43"/>
      <c r="T159" s="43"/>
      <c r="U159" s="43"/>
      <c r="W159" s="92"/>
      <c r="X159" s="93"/>
    </row>
    <row r="160" spans="1:24">
      <c r="A160" s="43"/>
      <c r="B160" s="43"/>
      <c r="C160" s="43"/>
      <c r="D160" s="43"/>
      <c r="E160" s="43"/>
      <c r="F160" s="43"/>
      <c r="G160" s="43"/>
      <c r="H160" s="43"/>
      <c r="I160" s="43"/>
      <c r="J160" s="43"/>
      <c r="K160" s="43"/>
      <c r="L160" s="43"/>
      <c r="M160" s="43"/>
      <c r="N160" s="43"/>
      <c r="O160" s="43"/>
      <c r="P160" s="3"/>
      <c r="Q160" s="43"/>
      <c r="R160" s="43"/>
      <c r="S160" s="43"/>
      <c r="T160" s="43"/>
      <c r="U160" s="43"/>
      <c r="W160" s="92"/>
      <c r="X160" s="93"/>
    </row>
    <row r="161" spans="1:24">
      <c r="A161" s="43"/>
      <c r="B161" s="43"/>
      <c r="C161" s="43"/>
      <c r="D161" s="43"/>
      <c r="E161" s="43"/>
      <c r="F161" s="43"/>
      <c r="G161" s="43"/>
      <c r="H161" s="43"/>
      <c r="I161" s="43"/>
      <c r="J161" s="43"/>
      <c r="K161" s="43"/>
      <c r="L161" s="43"/>
      <c r="M161" s="43"/>
      <c r="N161" s="43"/>
      <c r="O161" s="43"/>
      <c r="P161" s="3"/>
      <c r="Q161" s="43"/>
      <c r="R161" s="43"/>
      <c r="S161" s="43"/>
      <c r="T161" s="43"/>
      <c r="U161" s="43"/>
      <c r="W161" s="92"/>
      <c r="X161" s="93"/>
    </row>
    <row r="162" spans="1:24">
      <c r="A162" s="43"/>
      <c r="B162" s="43"/>
      <c r="C162" s="43"/>
      <c r="D162" s="43"/>
      <c r="E162" s="43"/>
      <c r="F162" s="43"/>
      <c r="G162" s="43"/>
      <c r="H162" s="43"/>
      <c r="I162" s="43"/>
      <c r="J162" s="43"/>
      <c r="K162" s="43"/>
      <c r="L162" s="43"/>
      <c r="M162" s="43"/>
      <c r="N162" s="43"/>
      <c r="O162" s="43"/>
      <c r="P162" s="3"/>
      <c r="Q162" s="43"/>
      <c r="R162" s="43"/>
      <c r="S162" s="43"/>
      <c r="T162" s="43"/>
      <c r="U162" s="43"/>
      <c r="W162" s="92"/>
      <c r="X162" s="93"/>
    </row>
    <row r="163" spans="1:24">
      <c r="A163" s="43"/>
      <c r="B163" s="43"/>
      <c r="C163" s="43"/>
      <c r="D163" s="43"/>
      <c r="E163" s="43"/>
      <c r="F163" s="43"/>
      <c r="G163" s="43"/>
      <c r="H163" s="43"/>
      <c r="I163" s="43"/>
      <c r="J163" s="43"/>
      <c r="K163" s="43"/>
      <c r="L163" s="43"/>
      <c r="M163" s="43"/>
      <c r="N163" s="43"/>
      <c r="O163" s="43"/>
      <c r="P163" s="3"/>
      <c r="Q163" s="43"/>
      <c r="R163" s="43"/>
      <c r="S163" s="43"/>
      <c r="T163" s="43"/>
      <c r="U163" s="43"/>
      <c r="W163" s="92"/>
      <c r="X163" s="93"/>
    </row>
    <row r="164" spans="1:24">
      <c r="A164" s="43"/>
      <c r="B164" s="43"/>
      <c r="C164" s="43"/>
      <c r="D164" s="43"/>
      <c r="E164" s="43"/>
      <c r="F164" s="43"/>
      <c r="G164" s="43"/>
      <c r="H164" s="43"/>
      <c r="I164" s="43"/>
      <c r="J164" s="43"/>
      <c r="K164" s="43"/>
      <c r="L164" s="43"/>
      <c r="M164" s="43"/>
      <c r="N164" s="43"/>
      <c r="O164" s="43"/>
      <c r="P164" s="3"/>
      <c r="Q164" s="43"/>
      <c r="R164" s="43"/>
      <c r="S164" s="43"/>
      <c r="T164" s="43"/>
      <c r="U164" s="43"/>
      <c r="W164" s="92"/>
      <c r="X164" s="93"/>
    </row>
    <row r="165" spans="1:24">
      <c r="A165" s="43"/>
      <c r="B165" s="43"/>
      <c r="C165" s="43"/>
      <c r="D165" s="43"/>
      <c r="E165" s="43"/>
      <c r="F165" s="43"/>
      <c r="G165" s="43"/>
      <c r="H165" s="43"/>
      <c r="I165" s="43"/>
      <c r="J165" s="43"/>
      <c r="K165" s="43"/>
      <c r="L165" s="43"/>
      <c r="M165" s="43"/>
      <c r="N165" s="43"/>
      <c r="O165" s="43"/>
      <c r="P165" s="3"/>
      <c r="Q165" s="43"/>
      <c r="R165" s="43"/>
      <c r="S165" s="43"/>
      <c r="T165" s="43"/>
      <c r="U165" s="43"/>
      <c r="W165" s="92"/>
      <c r="X165" s="93"/>
    </row>
    <row r="166" spans="1:24">
      <c r="A166" s="43"/>
      <c r="B166" s="43"/>
      <c r="C166" s="43"/>
      <c r="D166" s="43"/>
      <c r="E166" s="43"/>
      <c r="F166" s="43"/>
      <c r="G166" s="43"/>
      <c r="H166" s="43"/>
      <c r="I166" s="43"/>
      <c r="J166" s="43"/>
      <c r="K166" s="43"/>
      <c r="L166" s="43"/>
      <c r="M166" s="43"/>
      <c r="N166" s="43"/>
      <c r="O166" s="43"/>
      <c r="P166" s="3"/>
      <c r="Q166" s="43"/>
      <c r="R166" s="43"/>
      <c r="S166" s="43"/>
      <c r="T166" s="43"/>
      <c r="U166" s="43"/>
      <c r="W166" s="92"/>
      <c r="X166" s="93"/>
    </row>
    <row r="167" spans="1:24">
      <c r="A167" s="43"/>
      <c r="B167" s="43"/>
      <c r="C167" s="43"/>
      <c r="D167" s="43"/>
      <c r="E167" s="43"/>
      <c r="F167" s="43"/>
      <c r="G167" s="43"/>
      <c r="H167" s="43"/>
      <c r="I167" s="43"/>
      <c r="J167" s="43"/>
      <c r="K167" s="43"/>
      <c r="L167" s="43"/>
      <c r="M167" s="43"/>
      <c r="N167" s="43"/>
      <c r="O167" s="43"/>
      <c r="P167" s="3"/>
      <c r="Q167" s="43"/>
      <c r="R167" s="43"/>
      <c r="S167" s="43"/>
      <c r="T167" s="43"/>
      <c r="U167" s="43"/>
      <c r="W167" s="92"/>
      <c r="X167" s="93"/>
    </row>
    <row r="168" spans="1:24">
      <c r="A168" s="43"/>
      <c r="B168" s="43"/>
      <c r="C168" s="43"/>
      <c r="D168" s="43"/>
      <c r="E168" s="43"/>
      <c r="F168" s="43"/>
      <c r="G168" s="43"/>
      <c r="H168" s="43"/>
      <c r="I168" s="43"/>
      <c r="J168" s="43"/>
      <c r="K168" s="43"/>
      <c r="L168" s="43"/>
      <c r="M168" s="43"/>
      <c r="N168" s="43"/>
      <c r="O168" s="43"/>
      <c r="P168" s="3"/>
      <c r="Q168" s="43"/>
      <c r="R168" s="43"/>
      <c r="S168" s="43"/>
      <c r="T168" s="43"/>
      <c r="U168" s="43"/>
      <c r="W168" s="92"/>
      <c r="X168" s="93"/>
    </row>
    <row r="169" spans="1:24">
      <c r="A169" s="43"/>
      <c r="B169" s="43"/>
      <c r="C169" s="43"/>
      <c r="D169" s="43"/>
      <c r="E169" s="43"/>
      <c r="F169" s="43"/>
      <c r="G169" s="43"/>
      <c r="H169" s="43"/>
      <c r="I169" s="43"/>
      <c r="J169" s="43"/>
      <c r="K169" s="43"/>
      <c r="L169" s="43"/>
      <c r="M169" s="43"/>
      <c r="N169" s="43"/>
      <c r="O169" s="43"/>
      <c r="P169" s="3"/>
      <c r="Q169" s="43"/>
      <c r="R169" s="43"/>
      <c r="S169" s="43"/>
      <c r="T169" s="43"/>
      <c r="U169" s="43"/>
      <c r="W169" s="92"/>
      <c r="X169" s="93"/>
    </row>
    <row r="170" spans="1:24">
      <c r="A170" s="43"/>
      <c r="B170" s="43"/>
      <c r="C170" s="43"/>
      <c r="D170" s="43"/>
      <c r="E170" s="43"/>
      <c r="F170" s="43"/>
      <c r="G170" s="43"/>
      <c r="H170" s="43"/>
      <c r="I170" s="43"/>
      <c r="J170" s="43"/>
      <c r="K170" s="43"/>
      <c r="L170" s="43"/>
      <c r="M170" s="43"/>
      <c r="N170" s="43"/>
      <c r="O170" s="43"/>
      <c r="P170" s="3"/>
      <c r="Q170" s="43"/>
      <c r="R170" s="43"/>
      <c r="S170" s="43"/>
      <c r="T170" s="43"/>
      <c r="U170" s="43"/>
      <c r="W170" s="92"/>
      <c r="X170" s="93"/>
    </row>
    <row r="171" spans="1:24">
      <c r="A171" s="43"/>
      <c r="B171" s="43"/>
      <c r="C171" s="43"/>
      <c r="D171" s="43"/>
      <c r="E171" s="43"/>
      <c r="F171" s="43"/>
      <c r="G171" s="43"/>
      <c r="H171" s="43"/>
      <c r="I171" s="43"/>
      <c r="J171" s="43"/>
      <c r="K171" s="43"/>
      <c r="L171" s="43"/>
      <c r="M171" s="43"/>
      <c r="N171" s="43"/>
      <c r="O171" s="43"/>
      <c r="P171" s="3"/>
      <c r="Q171" s="43"/>
      <c r="R171" s="43"/>
      <c r="S171" s="43"/>
      <c r="T171" s="43"/>
      <c r="U171" s="43"/>
      <c r="W171" s="92"/>
      <c r="X171" s="93"/>
    </row>
    <row r="172" spans="1:24">
      <c r="A172" s="43"/>
      <c r="B172" s="43"/>
      <c r="C172" s="43"/>
      <c r="D172" s="43"/>
      <c r="E172" s="43"/>
      <c r="F172" s="43"/>
      <c r="G172" s="43"/>
      <c r="H172" s="43"/>
      <c r="I172" s="43"/>
      <c r="J172" s="43"/>
      <c r="K172" s="43"/>
      <c r="L172" s="43"/>
      <c r="M172" s="43"/>
      <c r="N172" s="43"/>
      <c r="O172" s="43"/>
      <c r="P172" s="3"/>
      <c r="Q172" s="43"/>
      <c r="R172" s="43"/>
      <c r="S172" s="43"/>
      <c r="T172" s="43"/>
      <c r="U172" s="43"/>
      <c r="W172" s="92"/>
      <c r="X172" s="93"/>
    </row>
    <row r="173" spans="1:24">
      <c r="A173" s="43"/>
      <c r="B173" s="43"/>
      <c r="C173" s="43"/>
      <c r="D173" s="43"/>
      <c r="E173" s="43"/>
      <c r="W173" s="92"/>
      <c r="X173" s="93"/>
    </row>
    <row r="174" spans="1:24">
      <c r="A174" s="43"/>
      <c r="B174" s="43"/>
      <c r="C174" s="43"/>
      <c r="D174" s="43"/>
      <c r="E174" s="43"/>
      <c r="W174" s="92"/>
      <c r="X174" s="93"/>
    </row>
    <row r="175" spans="1:24">
      <c r="A175" s="43"/>
      <c r="B175" s="43"/>
      <c r="C175" s="43"/>
      <c r="D175" s="43"/>
      <c r="E175" s="43"/>
      <c r="W175" s="92"/>
      <c r="X175" s="93"/>
    </row>
    <row r="176" spans="1:24">
      <c r="A176" s="43"/>
      <c r="B176" s="43"/>
      <c r="C176" s="43"/>
      <c r="D176" s="43"/>
      <c r="E176" s="43"/>
      <c r="W176" s="92"/>
      <c r="X176" s="93"/>
    </row>
    <row r="177" spans="1:24">
      <c r="A177" s="43"/>
      <c r="B177" s="43"/>
      <c r="C177" s="43"/>
      <c r="D177" s="43"/>
      <c r="E177" s="43"/>
      <c r="W177" s="92"/>
      <c r="X177" s="93"/>
    </row>
    <row r="178" spans="1:24">
      <c r="W178" s="92"/>
      <c r="X178" s="93"/>
    </row>
    <row r="179" spans="1:24">
      <c r="W179" s="92"/>
      <c r="X179" s="93"/>
    </row>
    <row r="180" spans="1:24">
      <c r="W180" s="92"/>
      <c r="X180" s="93"/>
    </row>
    <row r="181" spans="1:24">
      <c r="W181" s="92"/>
      <c r="X181" s="93"/>
    </row>
    <row r="182" spans="1:24">
      <c r="W182" s="92"/>
      <c r="X182" s="93"/>
    </row>
    <row r="183" spans="1:24">
      <c r="W183" s="92"/>
      <c r="X183" s="93"/>
    </row>
    <row r="184" spans="1:24">
      <c r="W184" s="92"/>
      <c r="X184" s="93"/>
    </row>
    <row r="185" spans="1:24">
      <c r="W185" s="92"/>
      <c r="X185" s="93"/>
    </row>
    <row r="186" spans="1:24">
      <c r="W186" s="92"/>
      <c r="X186" s="93"/>
    </row>
    <row r="187" spans="1:24">
      <c r="W187" s="92"/>
      <c r="X187" s="93"/>
    </row>
    <row r="188" spans="1:24">
      <c r="W188" s="92"/>
      <c r="X188" s="93"/>
    </row>
    <row r="189" spans="1:24">
      <c r="W189" s="92"/>
      <c r="X189" s="93"/>
    </row>
    <row r="190" spans="1:24">
      <c r="W190" s="92"/>
      <c r="X190" s="93"/>
    </row>
    <row r="191" spans="1:24">
      <c r="W191" s="152"/>
      <c r="X191" s="153"/>
    </row>
    <row r="192" spans="1:24">
      <c r="W192" s="92"/>
      <c r="X192" s="93"/>
    </row>
    <row r="193" spans="23:24">
      <c r="W193" s="92"/>
      <c r="X193" s="93"/>
    </row>
    <row r="194" spans="23:24">
      <c r="W194" s="92"/>
      <c r="X194" s="93"/>
    </row>
    <row r="195" spans="23:24">
      <c r="W195" s="92"/>
      <c r="X195" s="93"/>
    </row>
    <row r="196" spans="23:24">
      <c r="W196" s="92"/>
      <c r="X196" s="93"/>
    </row>
    <row r="197" spans="23:24">
      <c r="W197" s="92"/>
      <c r="X197" s="93"/>
    </row>
    <row r="198" spans="23:24">
      <c r="W198" s="92"/>
      <c r="X198" s="93"/>
    </row>
    <row r="199" spans="23:24">
      <c r="W199" s="92"/>
      <c r="X199" s="93"/>
    </row>
    <row r="200" spans="23:24">
      <c r="W200" s="92"/>
      <c r="X200" s="93"/>
    </row>
    <row r="201" spans="23:24">
      <c r="W201" s="92"/>
      <c r="X201" s="93"/>
    </row>
    <row r="202" spans="23:24">
      <c r="W202" s="92"/>
      <c r="X202" s="93"/>
    </row>
    <row r="203" spans="23:24">
      <c r="W203" s="92"/>
      <c r="X203" s="93"/>
    </row>
    <row r="204" spans="23:24">
      <c r="W204" s="92"/>
      <c r="X204" s="93"/>
    </row>
    <row r="205" spans="23:24">
      <c r="W205" s="92"/>
      <c r="X205" s="93"/>
    </row>
    <row r="206" spans="23:24">
      <c r="W206" s="92"/>
      <c r="X206" s="93"/>
    </row>
    <row r="207" spans="23:24">
      <c r="W207" s="92"/>
      <c r="X207" s="93"/>
    </row>
    <row r="208" spans="23:24">
      <c r="W208" s="92"/>
      <c r="X208" s="93"/>
    </row>
    <row r="209" spans="23:24">
      <c r="W209" s="92"/>
      <c r="X209" s="93"/>
    </row>
    <row r="210" spans="23:24">
      <c r="W210" s="92"/>
      <c r="X210" s="93"/>
    </row>
    <row r="211" spans="23:24">
      <c r="W211" s="92"/>
      <c r="X211" s="93"/>
    </row>
    <row r="212" spans="23:24">
      <c r="W212" s="92"/>
      <c r="X212" s="93"/>
    </row>
    <row r="213" spans="23:24">
      <c r="W213" s="92"/>
      <c r="X213" s="93"/>
    </row>
    <row r="214" spans="23:24">
      <c r="W214" s="92"/>
      <c r="X214" s="93"/>
    </row>
    <row r="215" spans="23:24">
      <c r="W215" s="92"/>
      <c r="X215" s="93"/>
    </row>
    <row r="216" spans="23:24">
      <c r="W216" s="92"/>
      <c r="X216" s="93"/>
    </row>
    <row r="217" spans="23:24">
      <c r="W217" s="92"/>
      <c r="X217" s="93"/>
    </row>
    <row r="218" spans="23:24">
      <c r="W218" s="92"/>
      <c r="X218" s="93"/>
    </row>
    <row r="219" spans="23:24">
      <c r="W219" s="92"/>
      <c r="X219" s="93"/>
    </row>
    <row r="220" spans="23:24">
      <c r="W220" s="92"/>
      <c r="X220" s="93"/>
    </row>
    <row r="221" spans="23:24">
      <c r="W221" s="92"/>
      <c r="X221" s="93"/>
    </row>
    <row r="222" spans="23:24">
      <c r="W222" s="92"/>
      <c r="X222" s="93"/>
    </row>
    <row r="223" spans="23:24">
      <c r="W223" s="92"/>
      <c r="X223" s="93"/>
    </row>
    <row r="224" spans="23:24">
      <c r="W224" s="92"/>
      <c r="X224" s="93"/>
    </row>
    <row r="225" spans="23:24">
      <c r="W225" s="92"/>
      <c r="X225" s="93"/>
    </row>
    <row r="226" spans="23:24">
      <c r="W226" s="92"/>
      <c r="X226" s="93"/>
    </row>
    <row r="227" spans="23:24">
      <c r="W227" s="92"/>
      <c r="X227" s="93"/>
    </row>
    <row r="228" spans="23:24">
      <c r="W228" s="92"/>
      <c r="X228" s="93"/>
    </row>
    <row r="229" spans="23:24">
      <c r="W229" s="92"/>
      <c r="X229" s="93"/>
    </row>
    <row r="230" spans="23:24">
      <c r="W230" s="92"/>
      <c r="X230" s="93"/>
    </row>
    <row r="231" spans="23:24">
      <c r="W231" s="92"/>
      <c r="X231" s="93"/>
    </row>
    <row r="232" spans="23:24">
      <c r="W232" s="92"/>
      <c r="X232" s="93"/>
    </row>
    <row r="233" spans="23:24">
      <c r="W233" s="92"/>
      <c r="X233" s="93"/>
    </row>
    <row r="234" spans="23:24">
      <c r="W234" s="92"/>
      <c r="X234" s="93"/>
    </row>
    <row r="235" spans="23:24">
      <c r="W235" s="92"/>
      <c r="X235" s="93"/>
    </row>
    <row r="236" spans="23:24">
      <c r="W236" s="92"/>
      <c r="X236" s="93"/>
    </row>
    <row r="237" spans="23:24">
      <c r="W237" s="92"/>
      <c r="X237" s="93"/>
    </row>
    <row r="238" spans="23:24">
      <c r="W238" s="92"/>
      <c r="X238" s="93"/>
    </row>
    <row r="239" spans="23:24">
      <c r="W239" s="92"/>
      <c r="X239" s="93"/>
    </row>
    <row r="240" spans="23:24">
      <c r="W240" s="92"/>
      <c r="X240" s="93"/>
    </row>
    <row r="241" spans="23:24">
      <c r="W241" s="92"/>
      <c r="X241" s="93"/>
    </row>
    <row r="242" spans="23:24">
      <c r="W242" s="92"/>
      <c r="X242" s="93"/>
    </row>
    <row r="243" spans="23:24">
      <c r="W243" s="92"/>
      <c r="X243" s="93"/>
    </row>
    <row r="244" spans="23:24">
      <c r="W244" s="92"/>
      <c r="X244" s="93"/>
    </row>
    <row r="245" spans="23:24">
      <c r="W245" s="92"/>
      <c r="X245" s="93"/>
    </row>
    <row r="246" spans="23:24">
      <c r="W246" s="92"/>
      <c r="X246" s="93"/>
    </row>
    <row r="247" spans="23:24">
      <c r="W247" s="92"/>
      <c r="X247" s="93"/>
    </row>
    <row r="248" spans="23:24">
      <c r="W248" s="92"/>
      <c r="X248" s="93"/>
    </row>
    <row r="249" spans="23:24">
      <c r="W249" s="92"/>
      <c r="X249" s="93"/>
    </row>
    <row r="250" spans="23:24">
      <c r="W250" s="92"/>
      <c r="X250" s="93"/>
    </row>
    <row r="251" spans="23:24">
      <c r="W251" s="92"/>
      <c r="X251" s="93"/>
    </row>
    <row r="252" spans="23:24">
      <c r="W252" s="92"/>
      <c r="X252" s="93"/>
    </row>
    <row r="253" spans="23:24">
      <c r="W253" s="92"/>
      <c r="X253" s="93"/>
    </row>
    <row r="254" spans="23:24">
      <c r="W254" s="92"/>
      <c r="X254" s="93"/>
    </row>
    <row r="255" spans="23:24">
      <c r="W255" s="92"/>
      <c r="X255" s="93"/>
    </row>
    <row r="256" spans="23:24">
      <c r="W256" s="92"/>
      <c r="X256" s="93"/>
    </row>
    <row r="257" spans="23:24">
      <c r="W257" s="92"/>
      <c r="X257" s="93"/>
    </row>
    <row r="258" spans="23:24">
      <c r="W258" s="92"/>
      <c r="X258" s="93"/>
    </row>
    <row r="259" spans="23:24">
      <c r="W259" s="92"/>
      <c r="X259" s="93"/>
    </row>
    <row r="260" spans="23:24">
      <c r="W260" s="92"/>
      <c r="X260" s="93"/>
    </row>
    <row r="261" spans="23:24">
      <c r="W261" s="92"/>
      <c r="X261" s="93"/>
    </row>
    <row r="262" spans="23:24">
      <c r="W262" s="92"/>
      <c r="X262" s="93"/>
    </row>
    <row r="263" spans="23:24">
      <c r="W263" s="92"/>
      <c r="X263" s="93"/>
    </row>
    <row r="264" spans="23:24">
      <c r="W264" s="92"/>
      <c r="X264" s="93"/>
    </row>
    <row r="265" spans="23:24">
      <c r="W265" s="92"/>
      <c r="X265" s="93"/>
    </row>
    <row r="266" spans="23:24">
      <c r="W266" s="92"/>
      <c r="X266" s="93"/>
    </row>
    <row r="267" spans="23:24">
      <c r="W267" s="92"/>
      <c r="X267" s="93"/>
    </row>
    <row r="268" spans="23:24">
      <c r="W268" s="92"/>
      <c r="X268" s="93"/>
    </row>
    <row r="269" spans="23:24">
      <c r="W269" s="92"/>
      <c r="X269" s="93"/>
    </row>
    <row r="270" spans="23:24">
      <c r="W270" s="92"/>
      <c r="X270" s="93"/>
    </row>
    <row r="271" spans="23:24">
      <c r="W271" s="92"/>
      <c r="X271" s="93"/>
    </row>
    <row r="272" spans="23:24">
      <c r="W272" s="92"/>
      <c r="X272" s="93"/>
    </row>
    <row r="273" spans="23:24">
      <c r="W273" s="92"/>
      <c r="X273" s="93"/>
    </row>
    <row r="274" spans="23:24">
      <c r="W274" s="92"/>
      <c r="X274" s="93"/>
    </row>
    <row r="275" spans="23:24">
      <c r="W275" s="92"/>
      <c r="X275" s="93"/>
    </row>
    <row r="276" spans="23:24">
      <c r="W276" s="92"/>
      <c r="X276" s="93"/>
    </row>
    <row r="277" spans="23:24">
      <c r="W277" s="92"/>
      <c r="X277" s="93"/>
    </row>
    <row r="278" spans="23:24">
      <c r="W278" s="92"/>
      <c r="X278" s="93"/>
    </row>
    <row r="279" spans="23:24">
      <c r="W279" s="92"/>
      <c r="X279" s="93"/>
    </row>
    <row r="280" spans="23:24">
      <c r="W280" s="92"/>
      <c r="X280" s="93"/>
    </row>
    <row r="281" spans="23:24">
      <c r="W281" s="92"/>
      <c r="X281" s="93"/>
    </row>
    <row r="282" spans="23:24">
      <c r="W282" s="92"/>
      <c r="X282" s="93"/>
    </row>
    <row r="283" spans="23:24">
      <c r="W283" s="92"/>
      <c r="X283" s="93"/>
    </row>
    <row r="284" spans="23:24">
      <c r="W284" s="92"/>
      <c r="X284" s="93"/>
    </row>
    <row r="285" spans="23:24">
      <c r="W285" s="92"/>
      <c r="X285" s="93"/>
    </row>
    <row r="286" spans="23:24">
      <c r="W286" s="92"/>
      <c r="X286" s="93"/>
    </row>
    <row r="287" spans="23:24">
      <c r="W287" s="92"/>
      <c r="X287" s="93"/>
    </row>
    <row r="288" spans="23:24">
      <c r="W288" s="92"/>
      <c r="X288" s="93"/>
    </row>
    <row r="289" spans="23:24">
      <c r="W289" s="92"/>
      <c r="X289" s="93"/>
    </row>
    <row r="290" spans="23:24">
      <c r="W290" s="92"/>
      <c r="X290" s="93"/>
    </row>
    <row r="291" spans="23:24">
      <c r="W291" s="92"/>
      <c r="X291" s="93"/>
    </row>
    <row r="292" spans="23:24">
      <c r="W292" s="92"/>
      <c r="X292" s="93"/>
    </row>
    <row r="293" spans="23:24">
      <c r="W293" s="92"/>
      <c r="X293" s="93"/>
    </row>
    <row r="294" spans="23:24">
      <c r="W294" s="92"/>
      <c r="X294" s="93"/>
    </row>
    <row r="295" spans="23:24">
      <c r="W295" s="92"/>
      <c r="X295" s="93"/>
    </row>
    <row r="296" spans="23:24">
      <c r="W296" s="92"/>
      <c r="X296" s="93"/>
    </row>
    <row r="297" spans="23:24">
      <c r="W297" s="92"/>
      <c r="X297" s="93"/>
    </row>
    <row r="298" spans="23:24">
      <c r="W298" s="92"/>
      <c r="X298" s="93"/>
    </row>
    <row r="299" spans="23:24">
      <c r="W299" s="92"/>
      <c r="X299" s="93"/>
    </row>
    <row r="300" spans="23:24">
      <c r="W300" s="92"/>
      <c r="X300" s="93"/>
    </row>
    <row r="301" spans="23:24">
      <c r="W301" s="92"/>
      <c r="X301" s="93"/>
    </row>
    <row r="302" spans="23:24">
      <c r="W302" s="92"/>
      <c r="X302" s="93"/>
    </row>
    <row r="303" spans="23:24">
      <c r="W303" s="92"/>
      <c r="X303" s="93"/>
    </row>
    <row r="304" spans="23:24">
      <c r="W304" s="92"/>
      <c r="X304" s="93"/>
    </row>
    <row r="305" spans="23:24">
      <c r="W305" s="92"/>
      <c r="X305" s="93"/>
    </row>
    <row r="306" spans="23:24">
      <c r="W306" s="92"/>
      <c r="X306" s="93"/>
    </row>
    <row r="307" spans="23:24">
      <c r="W307" s="92"/>
      <c r="X307" s="93"/>
    </row>
    <row r="308" spans="23:24">
      <c r="W308" s="92"/>
      <c r="X308" s="93"/>
    </row>
    <row r="309" spans="23:24">
      <c r="W309" s="92"/>
      <c r="X309" s="93"/>
    </row>
    <row r="310" spans="23:24">
      <c r="W310" s="92"/>
      <c r="X310" s="93"/>
    </row>
    <row r="311" spans="23:24">
      <c r="W311" s="92"/>
      <c r="X311" s="93"/>
    </row>
    <row r="312" spans="23:24">
      <c r="W312" s="92"/>
      <c r="X312" s="93"/>
    </row>
    <row r="313" spans="23:24">
      <c r="W313" s="92"/>
      <c r="X313" s="93"/>
    </row>
    <row r="314" spans="23:24">
      <c r="W314" s="92"/>
      <c r="X314" s="93"/>
    </row>
    <row r="315" spans="23:24">
      <c r="W315" s="92"/>
      <c r="X315" s="93"/>
    </row>
    <row r="316" spans="23:24">
      <c r="W316" s="92"/>
      <c r="X316" s="93"/>
    </row>
    <row r="317" spans="23:24">
      <c r="W317" s="92"/>
      <c r="X317" s="93"/>
    </row>
    <row r="318" spans="23:24">
      <c r="W318" s="92"/>
      <c r="X318" s="93"/>
    </row>
    <row r="319" spans="23:24">
      <c r="W319" s="92"/>
      <c r="X319" s="93"/>
    </row>
    <row r="320" spans="23:24">
      <c r="W320" s="92"/>
      <c r="X320" s="93"/>
    </row>
    <row r="321" spans="23:24">
      <c r="W321" s="92"/>
      <c r="X321" s="93"/>
    </row>
    <row r="322" spans="23:24">
      <c r="W322" s="92"/>
      <c r="X322" s="93"/>
    </row>
    <row r="323" spans="23:24">
      <c r="W323" s="92"/>
      <c r="X323" s="93"/>
    </row>
    <row r="324" spans="23:24">
      <c r="W324" s="92"/>
      <c r="X324" s="93"/>
    </row>
    <row r="325" spans="23:24">
      <c r="W325" s="92"/>
      <c r="X325" s="93"/>
    </row>
    <row r="326" spans="23:24">
      <c r="W326" s="92"/>
      <c r="X326" s="93"/>
    </row>
    <row r="327" spans="23:24">
      <c r="W327" s="92"/>
      <c r="X327" s="93"/>
    </row>
    <row r="328" spans="23:24">
      <c r="W328" s="92"/>
      <c r="X328" s="93"/>
    </row>
    <row r="329" spans="23:24">
      <c r="W329" s="92"/>
      <c r="X329" s="93"/>
    </row>
    <row r="330" spans="23:24">
      <c r="W330" s="92"/>
      <c r="X330" s="93"/>
    </row>
    <row r="331" spans="23:24">
      <c r="W331" s="92"/>
      <c r="X331" s="93"/>
    </row>
    <row r="332" spans="23:24">
      <c r="W332" s="92"/>
      <c r="X332" s="93"/>
    </row>
    <row r="333" spans="23:24">
      <c r="W333" s="92"/>
      <c r="X333" s="93"/>
    </row>
    <row r="334" spans="23:24">
      <c r="W334" s="92"/>
      <c r="X334" s="93"/>
    </row>
    <row r="335" spans="23:24">
      <c r="W335" s="92"/>
      <c r="X335" s="93"/>
    </row>
    <row r="336" spans="23:24">
      <c r="W336" s="92"/>
      <c r="X336" s="93"/>
    </row>
    <row r="337" spans="23:24">
      <c r="W337" s="92"/>
      <c r="X337" s="93"/>
    </row>
    <row r="338" spans="23:24">
      <c r="W338" s="92"/>
      <c r="X338" s="93"/>
    </row>
    <row r="339" spans="23:24">
      <c r="W339" s="92"/>
      <c r="X339" s="93"/>
    </row>
    <row r="340" spans="23:24">
      <c r="W340" s="92"/>
      <c r="X340" s="93"/>
    </row>
    <row r="341" spans="23:24">
      <c r="W341" s="92"/>
      <c r="X341" s="93"/>
    </row>
    <row r="342" spans="23:24">
      <c r="W342" s="92"/>
      <c r="X342" s="93"/>
    </row>
    <row r="343" spans="23:24">
      <c r="W343" s="92"/>
      <c r="X343" s="93"/>
    </row>
    <row r="344" spans="23:24">
      <c r="W344" s="92"/>
      <c r="X344" s="93"/>
    </row>
    <row r="345" spans="23:24">
      <c r="W345" s="92"/>
      <c r="X345" s="93"/>
    </row>
    <row r="346" spans="23:24">
      <c r="W346" s="92"/>
      <c r="X346" s="93"/>
    </row>
    <row r="347" spans="23:24">
      <c r="W347" s="92"/>
      <c r="X347" s="93"/>
    </row>
    <row r="348" spans="23:24">
      <c r="W348" s="92"/>
      <c r="X348" s="93"/>
    </row>
    <row r="349" spans="23:24">
      <c r="W349" s="92"/>
      <c r="X349" s="93"/>
    </row>
    <row r="350" spans="23:24">
      <c r="W350" s="92"/>
      <c r="X350" s="93"/>
    </row>
    <row r="351" spans="23:24">
      <c r="W351" s="92"/>
      <c r="X351" s="93"/>
    </row>
    <row r="352" spans="23:24">
      <c r="W352" s="92"/>
      <c r="X352" s="93"/>
    </row>
    <row r="353" spans="23:24">
      <c r="W353" s="92"/>
      <c r="X353" s="93"/>
    </row>
    <row r="354" spans="23:24">
      <c r="W354" s="92"/>
      <c r="X354" s="93"/>
    </row>
    <row r="355" spans="23:24">
      <c r="W355" s="92"/>
      <c r="X355" s="93"/>
    </row>
    <row r="356" spans="23:24">
      <c r="W356" s="92"/>
      <c r="X356" s="93"/>
    </row>
    <row r="357" spans="23:24">
      <c r="W357" s="92"/>
      <c r="X357" s="93"/>
    </row>
    <row r="358" spans="23:24">
      <c r="W358" s="92"/>
      <c r="X358" s="93"/>
    </row>
    <row r="359" spans="23:24">
      <c r="W359" s="92"/>
      <c r="X359" s="93"/>
    </row>
    <row r="360" spans="23:24">
      <c r="W360" s="92"/>
      <c r="X360" s="93"/>
    </row>
    <row r="361" spans="23:24">
      <c r="W361" s="92"/>
      <c r="X361" s="93"/>
    </row>
    <row r="362" spans="23:24">
      <c r="W362" s="92"/>
      <c r="X362" s="93"/>
    </row>
    <row r="363" spans="23:24">
      <c r="W363" s="92"/>
      <c r="X363" s="93"/>
    </row>
    <row r="364" spans="23:24">
      <c r="W364" s="92"/>
      <c r="X364" s="93"/>
    </row>
    <row r="365" spans="23:24">
      <c r="W365" s="92"/>
      <c r="X365" s="93"/>
    </row>
    <row r="366" spans="23:24">
      <c r="W366" s="92"/>
      <c r="X366" s="93"/>
    </row>
    <row r="367" spans="23:24">
      <c r="W367" s="92"/>
      <c r="X367" s="93"/>
    </row>
    <row r="368" spans="23:24">
      <c r="W368" s="92"/>
      <c r="X368" s="93"/>
    </row>
    <row r="369" spans="23:24">
      <c r="W369" s="92"/>
      <c r="X369" s="93"/>
    </row>
    <row r="370" spans="23:24">
      <c r="W370" s="92"/>
      <c r="X370" s="93"/>
    </row>
    <row r="371" spans="23:24">
      <c r="W371" s="92"/>
      <c r="X371" s="93"/>
    </row>
  </sheetData>
  <sortState ref="P2:Q17">
    <sortCondition ref="Q2:Q17"/>
  </sortState>
  <customSheetViews>
    <customSheetView guid="{2CBC34F5-982E-4407-B097-4AB0D5EF1522}">
      <selection activeCell="V153" sqref="V153"/>
      <pageMargins left="0.7" right="0.7" top="0.75" bottom="0.75" header="0.3" footer="0.3"/>
      <pageSetup paperSize="9" orientation="portrait" r:id="rId1"/>
    </customSheetView>
  </customSheetViews>
  <phoneticPr fontId="1"/>
  <conditionalFormatting sqref="A58:D284">
    <cfRule type="expression" dxfId="2" priority="7" stopIfTrue="1">
      <formula>NOT(ISBLANK($C58))</formula>
    </cfRule>
  </conditionalFormatting>
  <conditionalFormatting sqref="F53:H273">
    <cfRule type="expression" dxfId="1" priority="13" stopIfTrue="1">
      <formula>NOT(ISBLANK($G53))</formula>
    </cfRule>
  </conditionalFormatting>
  <conditionalFormatting sqref="E58:E278">
    <cfRule type="expression" dxfId="0" priority="15" stopIfTrue="1">
      <formula>NOT(ISBLANK($G53))</formula>
    </cfRule>
  </conditionalFormatting>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入力注意事項</vt:lpstr>
      <vt:lpstr>入力シート</vt:lpstr>
      <vt:lpstr>大会申込一覧表</vt:lpstr>
      <vt:lpstr>NANS Data</vt:lpstr>
      <vt:lpstr>data</vt:lpstr>
      <vt:lpstr>データ</vt:lpstr>
      <vt:lpstr>_22f</vt:lpstr>
      <vt:lpstr>_22m</vt:lpstr>
      <vt:lpstr>_23f</vt:lpstr>
      <vt:lpstr>_23m</vt:lpstr>
      <vt:lpstr>_f22</vt:lpstr>
      <vt:lpstr>_f23</vt:lpstr>
      <vt:lpstr>_m22</vt:lpstr>
      <vt:lpstr>_m23</vt:lpstr>
      <vt:lpstr>data!msh</vt:lpstr>
      <vt:lpstr>大会申込一覧表!Print_Area</vt:lpstr>
      <vt:lpstr>入力注意事項!Print_Area</vt:lpstr>
      <vt:lpstr>大会申込一覧表!Print_Titles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JMⅦ</cp:lastModifiedBy>
  <cp:lastPrinted>2020-07-29T05:58:29Z</cp:lastPrinted>
  <dcterms:created xsi:type="dcterms:W3CDTF">2009-03-03T02:04:53Z</dcterms:created>
  <dcterms:modified xsi:type="dcterms:W3CDTF">2020-07-29T05:59:18Z</dcterms:modified>
</cp:coreProperties>
</file>